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4.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5.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6.xml" ContentType="application/vnd.openxmlformats-officedocument.spreadsheetml.worksheet+xml"/>
  <Override PartName="/xl/drawings/drawing5.xml" ContentType="application/vnd.openxmlformats-officedocument.drawing+xml"/>
  <Override PartName="/xl/drawings/charts/chart5.xml" ContentType="application/vnd.openxmlformats-officedocument.drawingml.chart+xml"/>
  <Override PartName="/xl/worksheets/sheet7.xml" ContentType="application/vnd.openxmlformats-officedocument.spreadsheetml.worksheet+xml"/>
  <Override PartName="/xl/drawings/drawing6.xml" ContentType="application/vnd.openxmlformats-officedocument.drawing+xml"/>
  <Override PartName="/xl/drawings/charts/chart6.xml" ContentType="application/vnd.openxmlformats-officedocument.drawingml.chart+xml"/>
  <Override PartName="/xl/worksheets/sheet8.xml" ContentType="application/vnd.openxmlformats-officedocument.spreadsheetml.worksheet+xml"/>
  <Override PartName="/xl/drawings/drawing7.xml" ContentType="application/vnd.openxmlformats-officedocument.drawing+xml"/>
  <Override PartName="/xl/drawings/charts/chart7.xml" ContentType="application/vnd.openxmlformats-officedocument.drawingml.chart+xml"/>
  <Override PartName="/xl/worksheets/sheet9.xml" ContentType="application/vnd.openxmlformats-officedocument.spreadsheetml.worksheet+xml"/>
  <Override PartName="/xl/drawings/drawing8.xml" ContentType="application/vnd.openxmlformats-officedocument.drawing+xml"/>
  <Override PartName="/xl/drawings/charts/chart8.xml" ContentType="application/vnd.openxmlformats-officedocument.drawingml.chart+xml"/>
  <Override PartName="/xl/worksheets/sheet10.xml" ContentType="application/vnd.openxmlformats-officedocument.spreadsheetml.worksheet+xml"/>
  <Override PartName="/xl/drawings/drawing9.xml" ContentType="application/vnd.openxmlformats-officedocument.drawing+xml"/>
  <Override PartName="/xl/drawings/charts/chart9.xml" ContentType="application/vnd.openxmlformats-officedocument.drawingml.chart+xml"/>
  <Override PartName="/xl/worksheets/sheet11.xml" ContentType="application/vnd.openxmlformats-officedocument.spreadsheetml.worksheet+xml"/>
  <Override PartName="/xl/drawings/drawing10.xml" ContentType="application/vnd.openxmlformats-officedocument.drawing+xml"/>
  <Override PartName="/xl/drawings/charts/chart10.xml" ContentType="application/vnd.openxmlformats-officedocument.drawingml.char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1.xml" ContentType="application/vnd.openxmlformats-officedocument.drawing+xml"/>
  <Override PartName="/xl/drawings/charts/chart11.xml" ContentType="application/vnd.openxmlformats-officedocument.drawingml.chart+xml"/>
  <Override PartName="/xl/worksheets/sheet17.xml" ContentType="application/vnd.openxmlformats-officedocument.spreadsheetml.worksheet+xml"/>
  <Override PartName="/xl/drawings/drawing12.xml" ContentType="application/vnd.openxmlformats-officedocument.drawing+xml"/>
  <Override PartName="/xl/drawings/charts/chart12.xml" ContentType="application/vnd.openxmlformats-officedocument.drawingml.chart+xml"/>
  <Override PartName="/xl/worksheets/sheet18.xml" ContentType="application/vnd.openxmlformats-officedocument.spreadsheetml.worksheet+xml"/>
  <Override PartName="/xl/drawings/drawing13.xml" ContentType="application/vnd.openxmlformats-officedocument.drawing+xml"/>
  <Override PartName="/xl/drawings/charts/chart13.xml" ContentType="application/vnd.openxmlformats-officedocument.drawingml.chart+xml"/>
  <Override PartName="/xl/worksheets/sheet19.xml" ContentType="application/vnd.openxmlformats-officedocument.spreadsheetml.worksheet+xml"/>
  <Override PartName="/xl/drawings/drawing14.xml" ContentType="application/vnd.openxmlformats-officedocument.drawing+xml"/>
  <Override PartName="/xl/drawings/charts/chart14.xml" ContentType="application/vnd.openxmlformats-officedocument.drawingml.char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11392029e543a6" /></Relationships>
</file>

<file path=xl/workbook.xml><?xml version="1.0" encoding="utf-8"?>
<x:workbook xmlns:x="http://schemas.openxmlformats.org/spreadsheetml/2006/main">
  <x:sheets>
    <x:sheet xmlns:r="http://schemas.openxmlformats.org/officeDocument/2006/relationships" name="01 summary" sheetId="8" r:id="Rec9952a9722d4d61"/>
    <x:sheet xmlns:r="http://schemas.openxmlformats.org/officeDocument/2006/relationships" name="02 supply" sheetId="10" r:id="Rb5c7b0f93e9a409c"/>
    <x:sheet xmlns:r="http://schemas.openxmlformats.org/officeDocument/2006/relationships" name="03 ownership" sheetId="12" r:id="Rc07fb02eab0e46e0"/>
    <x:sheet xmlns:r="http://schemas.openxmlformats.org/officeDocument/2006/relationships" name="04 utilization" sheetId="14" r:id="R8de4a820e12941d5"/>
    <x:sheet xmlns:r="http://schemas.openxmlformats.org/officeDocument/2006/relationships" name="05 trends" sheetId="16" r:id="Rc04ef261caf741b5"/>
    <x:sheet xmlns:r="http://schemas.openxmlformats.org/officeDocument/2006/relationships" name="06 margins" sheetId="18" r:id="R517dab06b58040f2"/>
    <x:sheet xmlns:r="http://schemas.openxmlformats.org/officeDocument/2006/relationships" name="07 cost" sheetId="20" r:id="R1a713bf311ec47a5"/>
    <x:sheet xmlns:r="http://schemas.openxmlformats.org/officeDocument/2006/relationships" name="08 reserves" sheetId="22" r:id="R62934eb68d9941b3"/>
    <x:sheet xmlns:r="http://schemas.openxmlformats.org/officeDocument/2006/relationships" name="09 payer" sheetId="24" r:id="R0c2c5348eb0c49b0"/>
    <x:sheet xmlns:r="http://schemas.openxmlformats.org/officeDocument/2006/relationships" name="10 regions" sheetId="26" r:id="Rec13910f875442d6"/>
    <x:sheet xmlns:r="http://schemas.openxmlformats.org/officeDocument/2006/relationships" name="11 markets" sheetId="28" r:id="Ra4dbf8af8304485e"/>
    <x:sheet xmlns:r="http://schemas.openxmlformats.org/officeDocument/2006/relationships" name="12 pricing" sheetId="30" r:id="Rdf9a99fb130d4783"/>
    <x:sheet xmlns:r="http://schemas.openxmlformats.org/officeDocument/2006/relationships" name="13 hcai-quality" sheetId="32" r:id="R94726ab9ff8d4376"/>
    <x:sheet xmlns:r="http://schemas.openxmlformats.org/officeDocument/2006/relationships" name="14 cms-quality" sheetId="34" r:id="R147248a6e096463e"/>
    <x:sheet xmlns:r="http://schemas.openxmlformats.org/officeDocument/2006/relationships" name="15 national" sheetId="36" r:id="Ra27ee80918534522"/>
    <x:sheet xmlns:r="http://schemas.openxmlformats.org/officeDocument/2006/relationships" name="16 subsidies" sheetId="38" r:id="Rfd4094d2d0c544a1"/>
    <x:sheet xmlns:r="http://schemas.openxmlformats.org/officeDocument/2006/relationships" name="17 federal" sheetId="40" r:id="R80a91d05796d4ea9"/>
    <x:sheet xmlns:r="http://schemas.openxmlformats.org/officeDocument/2006/relationships" name="18 losses" sheetId="42" r:id="R6d57f0b8902c4d45"/>
    <x:sheet xmlns:r="http://schemas.openxmlformats.org/officeDocument/2006/relationships" name="19 medi-cal-groups" sheetId="44" r:id="R09e6ea8d502a4c13"/>
    <x:sheet xmlns:r="http://schemas.openxmlformats.org/officeDocument/2006/relationships" name="20 methods" sheetId="46" r:id="R5679177f1d58483d"/>
    <x:sheet xmlns:r="http://schemas.openxmlformats.org/officeDocument/2006/relationships" name="Facility inputs" sheetId="7" r:id="Rb1e5f2806c4b47ae"/>
    <x:sheet xmlns:r="http://schemas.openxmlformats.org/officeDocument/2006/relationships" name="Data summary" sheetId="9" r:id="R70d81987aabe4a33"/>
    <x:sheet xmlns:r="http://schemas.openxmlformats.org/officeDocument/2006/relationships" name="Data supply" sheetId="11" r:id="Rd1db21f6b5804647"/>
    <x:sheet xmlns:r="http://schemas.openxmlformats.org/officeDocument/2006/relationships" name="Data ownership" sheetId="13" r:id="Rac3ebdec11744f88"/>
    <x:sheet xmlns:r="http://schemas.openxmlformats.org/officeDocument/2006/relationships" name="Data utilization" sheetId="15" r:id="R22f31e35f49b4109"/>
    <x:sheet xmlns:r="http://schemas.openxmlformats.org/officeDocument/2006/relationships" name="Data trends" sheetId="17" r:id="R24040fc8e01b4198"/>
    <x:sheet xmlns:r="http://schemas.openxmlformats.org/officeDocument/2006/relationships" name="Data margins" sheetId="19" r:id="R51aa30a8df614fa0"/>
    <x:sheet xmlns:r="http://schemas.openxmlformats.org/officeDocument/2006/relationships" name="Data cost" sheetId="21" r:id="Rf21051956e7b41d0"/>
    <x:sheet xmlns:r="http://schemas.openxmlformats.org/officeDocument/2006/relationships" name="Data reserves" sheetId="23" r:id="R47d363c190dd4f71"/>
    <x:sheet xmlns:r="http://schemas.openxmlformats.org/officeDocument/2006/relationships" name="Data payer" sheetId="25" r:id="Rf8e1bf89b5754a35"/>
    <x:sheet xmlns:r="http://schemas.openxmlformats.org/officeDocument/2006/relationships" name="Data regions" sheetId="27" r:id="R9013f1d4c64748e7"/>
    <x:sheet xmlns:r="http://schemas.openxmlformats.org/officeDocument/2006/relationships" name="Data markets" sheetId="29" r:id="R1533f10f52124a12"/>
    <x:sheet xmlns:r="http://schemas.openxmlformats.org/officeDocument/2006/relationships" name="Data pricing" sheetId="31" r:id="Rf09e46e7bcab4ebc"/>
    <x:sheet xmlns:r="http://schemas.openxmlformats.org/officeDocument/2006/relationships" name="Data hcai-quality" sheetId="33" r:id="R4b90db04b9f14114"/>
    <x:sheet xmlns:r="http://schemas.openxmlformats.org/officeDocument/2006/relationships" name="Data cms-quality" sheetId="35" r:id="R8f37ccd4450c4106"/>
    <x:sheet xmlns:r="http://schemas.openxmlformats.org/officeDocument/2006/relationships" name="Data national" sheetId="37" r:id="Rc6da608e7d5c4838"/>
    <x:sheet xmlns:r="http://schemas.openxmlformats.org/officeDocument/2006/relationships" name="Data subsidies" sheetId="39" r:id="Rac6219c4d1c14089"/>
    <x:sheet xmlns:r="http://schemas.openxmlformats.org/officeDocument/2006/relationships" name="Data federal" sheetId="41" r:id="R7e9da0c3865249d0"/>
    <x:sheet xmlns:r="http://schemas.openxmlformats.org/officeDocument/2006/relationships" name="Data losses" sheetId="43" r:id="R3416425e1a6748f8"/>
    <x:sheet xmlns:r="http://schemas.openxmlformats.org/officeDocument/2006/relationships" name="Data medi-cal-groups" sheetId="45" r:id="Re5c2bf35da274175"/>
    <x:sheet xmlns:r="http://schemas.openxmlformats.org/officeDocument/2006/relationships" name="Data methods" sheetId="47" r:id="R91097dbb2d88476f"/>
    <x:sheet xmlns:r="http://schemas.openxmlformats.org/officeDocument/2006/relationships" name="Source registry" sheetId="48" r:id="R897132cc62c74f7a"/>
    <x:sheet xmlns:r="http://schemas.openxmlformats.org/officeDocument/2006/relationships" name="Metric dictionary" sheetId="49" r:id="Rc7cecf3881374c1e"/>
  </x:sheets>
  <x:definedNames>
    <x:definedName name="_xlnm.Print_Area" localSheetId="0">'01 summary'!$B$1:$K$44</x:definedName>
    <x:definedName name="_xlnm.Print_Area" localSheetId="1">'02 supply'!$B$1:$K$44</x:definedName>
    <x:definedName name="_xlnm.Print_Area" localSheetId="2">'03 ownership'!$B$1:$K$44</x:definedName>
    <x:definedName name="_xlnm.Print_Area" localSheetId="3">'04 utilization'!$B$1:$K$44</x:definedName>
    <x:definedName name="_xlnm.Print_Area" localSheetId="4">'05 trends'!$B$1:$K$44</x:definedName>
    <x:definedName name="_xlnm.Print_Area" localSheetId="5">'06 margins'!$B$1:$K$44</x:definedName>
    <x:definedName name="_xlnm.Print_Area" localSheetId="6">'07 cost'!$B$1:$K$44</x:definedName>
    <x:definedName name="_xlnm.Print_Area" localSheetId="7">'08 reserves'!$B$1:$K$44</x:definedName>
    <x:definedName name="_xlnm.Print_Area" localSheetId="8">'09 payer'!$B$1:$K$44</x:definedName>
    <x:definedName name="_xlnm.Print_Area" localSheetId="9">'10 regions'!$B$1:$K$44</x:definedName>
    <x:definedName name="_xlnm.Print_Area" localSheetId="10">'11 markets'!$B$1:$K$44</x:definedName>
    <x:definedName name="_xlnm.Print_Area" localSheetId="11">'12 pricing'!$B$1:$K$44</x:definedName>
    <x:definedName name="_xlnm.Print_Area" localSheetId="12">'13 hcai-quality'!$B$1:$K$44</x:definedName>
    <x:definedName name="_xlnm.Print_Area" localSheetId="13">'14 cms-quality'!$B$1:$K$44</x:definedName>
    <x:definedName name="_xlnm.Print_Area" localSheetId="14">'15 national'!$B$1:$K$44</x:definedName>
    <x:definedName name="_xlnm.Print_Area" localSheetId="15">'16 subsidies'!$B$1:$K$44</x:definedName>
    <x:definedName name="_xlnm.Print_Area" localSheetId="16">'17 federal'!$B$1:$K$44</x:definedName>
    <x:definedName name="_xlnm.Print_Area" localSheetId="17">'18 losses'!$B$1:$K$44</x:definedName>
    <x:definedName name="_xlnm.Print_Area" localSheetId="18">'19 medi-cal-groups'!$B$1:$K$44</x:definedName>
    <x:definedName name="_xlnm.Print_Area" localSheetId="19">'20 methods'!$B$1:$K$44</x:definedName>
  </x:definedNames>
  <x:calcPr calcId="191029" fullCalcOnLoad="1"/>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15">
    <x:numFmt numFmtId="44" formatCode="_(&quot;$&quot;* #,##0.00_);_(&quot;$&quot;* \(#,##0.00\);_(&quot;$&quot;* &quot;-&quot;??_);_(@_)"/>
    <x:numFmt numFmtId="43" formatCode="_(* #,##0.00_);_(* \(#,##0.00\);_(* &quot;-&quot;??_);_(@_)"/>
    <x:numFmt numFmtId="164" formatCode="0.0%"/>
    <x:numFmt numFmtId="165" formatCode="_(* #,##0.0_);_(* \(#,##0.0\);_(* &quot;-&quot;??_);_(@_)"/>
    <x:numFmt numFmtId="166" formatCode="0.000%"/>
    <x:numFmt numFmtId="167" formatCode="_(&quot;$&quot;* #,##0.0_);_(&quot;$&quot;* \(#,##0.0\);_(&quot;$&quot;* &quot;-&quot;??_);_(@_)"/>
    <x:numFmt numFmtId="168" formatCode="_(* #,##0_);_(* \(#,##0\);_(* &quot;-&quot;??_);_(@_)"/>
    <x:numFmt numFmtId="169" formatCode="#,##0.0&quot;%&quot;"/>
    <x:numFmt numFmtId="170" formatCode="#,###"/>
    <x:numFmt numFmtId="200" formatCode="#,##0"/>
    <x:numFmt numFmtId="201" formatCode="0%"/>
    <x:numFmt numFmtId="202" formatCode="&quot;$&quot;#,##0"/>
    <x:numFmt numFmtId="203" formatCode="#,##0.00"/>
    <x:numFmt numFmtId="204" formatCode="@"/>
    <x:numFmt numFmtId="205" formatCode="0.00&quot;%&quot;"/>
  </x:numFmts>
  <x:fonts count="43">
    <x:font>
      <x:sz val="10"/>
      <x:name val="Verdana"/>
    </x:font>
    <x:font>
      <x:sz val="11"/>
      <x:color theme="1"/>
      <x:name val="Aptos Narrow"/>
    </x:font>
    <x:font>
      <x:sz val="11"/>
      <x:color theme="1"/>
      <x:name val="Aptos Narrow"/>
    </x:font>
    <x:font>
      <x:sz val="11"/>
      <x:color theme="1"/>
      <x:name val="Aptos Narrow"/>
    </x:font>
    <x:font>
      <x:sz val="11"/>
      <x:color rgb="FFFF0000"/>
      <x:name val="Aptos Narrow"/>
    </x:font>
    <x:font>
      <x:b/>
      <x:sz val="11"/>
      <x:color theme="1"/>
      <x:name val="Aptos Narrow"/>
    </x:font>
    <x:font>
      <x:sz val="10"/>
      <x:name val="Verdana"/>
    </x:font>
    <x:font>
      <x:sz val="10"/>
      <x:name val="Arial"/>
    </x:font>
    <x:font>
      <x:b/>
      <x:sz val="10"/>
      <x:name val="Arial"/>
    </x:font>
    <x:font>
      <x:sz val="8"/>
      <x:name val="Arial"/>
    </x:font>
    <x:font>
      <x:b/>
      <x:sz val="8"/>
      <x:name val="Arial"/>
    </x:font>
    <x:font>
      <x:sz val="12.5"/>
      <x:color indexed="12"/>
      <x:name val="Verdana"/>
    </x:font>
    <x:font>
      <x:b/>
      <x:sz val="14"/>
      <x:name val="Aptos Narrow"/>
    </x:font>
    <x:font>
      <x:sz val="10"/>
      <x:color rgb="FFFF0000"/>
      <x:name val="Verdana"/>
    </x:font>
    <x:font>
      <x:sz val="11"/>
      <x:color theme="9"/>
      <x:name val="Aptos Narrow"/>
    </x:font>
    <x:font>
      <x:sz val="11"/>
      <x:color theme="5"/>
      <x:name val="Aptos Narrow"/>
    </x:font>
    <x:font>
      <x:b/>
      <x:sz val="11"/>
      <x:name val="Aptos Narrow"/>
    </x:font>
    <x:font>
      <x:sz val="11"/>
      <x:name val="Aptos Narrow"/>
    </x:font>
    <x:font>
      <x:sz val="10"/>
      <x:color theme="0" tint="-0.15"/>
      <x:name val="Aptos Narrow"/>
    </x:font>
    <x:font>
      <x:sz val="10"/>
      <x:color theme="1"/>
      <x:name val="Aptos Narrow"/>
    </x:font>
    <x:font>
      <x:sz val="11"/>
      <x:color theme="10"/>
      <x:name val="Aptos Narrow"/>
    </x:font>
    <x:font>
      <x:sz val="11"/>
      <x:color theme="6"/>
      <x:name val="Aptos Narrow"/>
    </x:font>
    <x:font>
      <x:b/>
      <x:sz val="11"/>
      <x:color theme="0" tint="-0.49998"/>
      <x:name val="Aptos Narrow"/>
    </x:font>
    <x:font>
      <x:b/>
      <x:sz val="11"/>
      <x:color theme="6"/>
      <x:name val="Aptos Narrow"/>
    </x:font>
    <x:font>
      <x:b/>
      <x:sz val="11"/>
      <x:color rgb="FFFFFFFF"/>
      <x:name val="Calibri"/>
    </x:font>
    <x:font>
      <x:sz val="11"/>
      <x:color rgb="FFFFFFFF"/>
      <x:name val="Calibri"/>
    </x:font>
    <x:font>
      <x:b/>
      <x:sz val="11"/>
      <x:name val="Calibri"/>
    </x:font>
    <x:font>
      <x:i/>
      <x:sz val="11"/>
      <x:name val="Aptos Narrow"/>
    </x:font>
    <x:font>
      <x:b/>
      <x:sz val="12"/>
      <x:name val="Arial"/>
    </x:font>
    <x:font>
      <x:sz val="12"/>
      <x:name val="Arial"/>
    </x:font>
    <x:font>
      <x:i/>
      <x:sz val="12"/>
      <x:name val="Arial"/>
    </x:font>
    <x:font>
      <x:sz val="12"/>
      <x:name val="Arial"/>
    </x:font>
    <x:font>
      <x:sz val="12"/>
      <x:color rgb="FF0070C0"/>
      <x:name val="Arial"/>
    </x:font>
    <x:font>
      <x:sz val="12"/>
      <x:color rgb="FF0070C0"/>
      <x:name val="Verdana"/>
    </x:font>
    <x:font>
      <x:b/>
      <x:sz val="10"/>
      <x:color rgb="FFFFFFFF"/>
      <x:name val="Arial"/>
    </x:font>
    <x:font>
      <x:b/>
      <x:sz val="17"/>
      <x:color rgb="FF193E3B"/>
      <x:name val="Arial"/>
    </x:font>
    <x:font>
      <x:sz val="10"/>
      <x:color rgb="FF193E3B"/>
      <x:name val="Arial"/>
    </x:font>
    <x:font>
      <x:b/>
      <x:sz val="10"/>
      <x:color rgb="FF193E3B"/>
      <x:name val="Arial"/>
    </x:font>
    <x:font>
      <x:sz val="9"/>
      <x:color rgb="FF193E3B"/>
      <x:name val="Arial"/>
    </x:font>
    <x:font>
      <x:b/>
      <x:sz val="8"/>
      <x:color rgb="FF193E3B"/>
      <x:name val="Arial"/>
    </x:font>
    <x:font>
      <x:b/>
      <x:sz val="9"/>
      <x:color rgb="FF193E3B"/>
      <x:name val="Arial"/>
    </x:font>
    <x:font>
      <x:sz val="8"/>
      <x:color rgb="FF175975"/>
      <x:name val="Arial"/>
    </x:font>
    <x:font>
      <x:sz val="8"/>
      <x:color rgb="FF193E3B"/>
      <x:name val="Arial"/>
    </x:font>
  </x:fonts>
  <x:fills count="11">
    <x:fill>
      <x:patternFill patternType="none"/>
    </x:fill>
    <x:fill>
      <x:patternFill patternType="gray125"/>
    </x:fill>
    <x:fill>
      <x:patternFill patternType="solid">
        <x:fgColor rgb="FF92D050"/>
      </x:patternFill>
    </x:fill>
    <x:fill>
      <x:patternFill patternType="solid">
        <x:fgColor theme="4" tint="0.79998"/>
      </x:patternFill>
    </x:fill>
    <x:fill>
      <x:patternFill patternType="solid">
        <x:fgColor theme="6" tint="0.59999"/>
      </x:patternFill>
    </x:fill>
    <x:fill>
      <x:patternFill patternType="solid">
        <x:fgColor theme="8" tint="0.39998"/>
      </x:patternFill>
    </x:fill>
    <x:fill>
      <x:patternFill patternType="solid">
        <x:fgColor rgb="FF376091"/>
      </x:patternFill>
    </x:fill>
    <x:fill>
      <x:patternFill patternType="solid">
        <x:fgColor rgb="FFDDD9C3"/>
      </x:patternFill>
    </x:fill>
    <x:fill>
      <x:patternFill patternType="solid">
        <x:fgColor rgb="FFDBE5F1"/>
      </x:patternFill>
    </x:fill>
    <x:fill>
      <x:patternFill patternType="solid">
        <x:fgColor rgb="FF95B3D7"/>
      </x:patternFill>
    </x:fill>
    <x:fill>
      <x:patternFill patternType="solid">
        <x:fgColor rgb="FF265F5B"/>
      </x:patternFill>
    </x:fill>
  </x:fills>
  <x:borders count="21">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border>
    <x:border>
      <x:left style="thin">
        <x:color indexed="64"/>
      </x:left>
      <x:bottom style="thin">
        <x:color indexed="64"/>
      </x:bottom>
    </x:border>
    <x:border>
      <x:bottom style="thin">
        <x:color indexed="64"/>
      </x:bottom>
    </x:border>
    <x:border>
      <x:right style="thin">
        <x:color indexed="64"/>
      </x:right>
      <x:bottom style="thin">
        <x:color indexed="64"/>
      </x:bottom>
    </x:border>
    <x:border>
      <x:right style="thin">
        <x:color indexed="64"/>
      </x:right>
    </x:border>
    <x:border>
      <x:left style="thin">
        <x:color indexed="64"/>
      </x:left>
      <x:right style="thin">
        <x:color indexed="64"/>
      </x:right>
      <x:top style="thin">
        <x:color indexed="64"/>
      </x:top>
    </x:border>
    <x:border>
      <x:left style="thin">
        <x:color indexed="64"/>
      </x:left>
      <x:right style="thin">
        <x:color indexed="64"/>
      </x:right>
    </x:border>
    <x:border>
      <x:left style="thin">
        <x:color indexed="64"/>
      </x:left>
      <x:right style="thin">
        <x:color indexed="64"/>
      </x:right>
      <x:bottom style="thin">
        <x:color indexed="64"/>
      </x:bottom>
    </x:border>
    <x:border>
      <x:right style="medium">
        <x:color auto="1"/>
      </x:right>
      <x:top style="medium">
        <x:color auto="1"/>
      </x:top>
    </x:border>
    <x:border>
      <x:left style="medium">
        <x:color indexed="64"/>
      </x:left>
      <x:right style="medium">
        <x:color indexed="64"/>
      </x:right>
      <x:top style="medium">
        <x:color indexed="64"/>
      </x:top>
    </x:border>
    <x:border>
      <x:top style="medium">
        <x:color auto="1"/>
      </x:top>
    </x:border>
    <x:border>
      <x:right style="medium">
        <x:color auto="1"/>
      </x:right>
      <x:top style="medium">
        <x:color auto="1"/>
      </x:top>
      <x:bottom style="thick">
        <x:color auto="1"/>
      </x:bottom>
    </x:border>
    <x:border>
      <x:left style="medium">
        <x:color auto="1"/>
      </x:left>
      <x:top style="medium">
        <x:color auto="1"/>
      </x:top>
      <x:bottom style="thick">
        <x:color auto="1"/>
      </x:bottom>
    </x:border>
    <x:border>
      <x:top style="medium">
        <x:color auto="1"/>
      </x:top>
      <x:bottom style="thick">
        <x:color auto="1"/>
      </x:bottom>
    </x:border>
    <x:border>
      <x:top style="medium">
        <x:color auto="1"/>
      </x:top>
      <x:bottom style="medium">
        <x:color auto="1"/>
      </x:bottom>
    </x:border>
    <x:border>
      <x:left style="thin">
        <x:color auto="1"/>
      </x:left>
      <x:top style="medium">
        <x:color auto="1"/>
      </x:top>
      <x:bottom style="medium">
        <x:color auto="1"/>
      </x:bottom>
    </x:border>
    <x:border>
      <x:right style="thin">
        <x:color auto="1"/>
      </x:right>
      <x:top style="medium">
        <x:color auto="1"/>
      </x:top>
      <x:bottom style="medium">
        <x:color auto="1"/>
      </x:bottom>
    </x:border>
  </x:borders>
  <x:cellStyleXfs count="10">
    <x:xf numFmtId="0" fontId="0" fillId="0" borderId="0"/>
    <x:xf numFmtId="43" fontId="6" fillId="0" borderId="0" applyFont="0" applyFill="0" applyBorder="0" applyAlignment="0" applyProtection="0"/>
    <x:xf numFmtId="44" fontId="3" fillId="0" borderId="0" applyFont="0" applyFill="0" applyBorder="0" applyAlignment="0" applyProtection="0"/>
    <x:xf numFmtId="9" fontId="6" fillId="0" borderId="0" applyFont="0" applyFill="0" applyBorder="0" applyAlignment="0" applyProtection="0"/>
    <x:xf numFmtId="0" fontId="7" fillId="0" borderId="0"/>
    <x:xf numFmtId="0" fontId="11" fillId="0" borderId="0" applyNumberFormat="0" applyFill="0" applyBorder="0" applyAlignment="0" applyProtection="0">
      <x:alignment vertical="top"/>
      <x:protection locked="0"/>
    </x:xf>
    <x:xf numFmtId="0" fontId="20" fillId="0" borderId="0" applyNumberFormat="0" applyFill="0" applyBorder="0" applyAlignment="0" applyProtection="0"/>
    <x:xf numFmtId="0" fontId="2" fillId="0" borderId="0"/>
    <x:xf numFmtId="43" fontId="2" fillId="0" borderId="0" applyFont="0" applyFill="0" applyBorder="0" applyAlignment="0" applyProtection="0"/>
    <x:xf numFmtId="9" fontId="2" fillId="0" borderId="0" applyFont="0" applyFill="0" applyBorder="0" applyAlignment="0" applyProtection="0"/>
  </x:cellStyleXfs>
  <x:cellXfs count="216">
    <x:xf numFmtId="0" fontId="0" fillId="0" borderId="0" xfId="0"/>
    <x:xf numFmtId="0" fontId="7" fillId="0" borderId="0" xfId="0" applyFont="1"/>
    <x:xf numFmtId="0" fontId="8" fillId="0" borderId="0" xfId="0" applyFont="1"/>
    <x:xf numFmtId="0" fontId="7" fillId="0" borderId="0" xfId="0" applyFont="1" applyAlignment="1">
      <x:alignment horizontal="left" wrapText="1"/>
    </x:xf>
    <x:xf numFmtId="0" fontId="7" fillId="0" borderId="0" xfId="4" applyAlignment="1">
      <x:alignment horizontal="left"/>
    </x:xf>
    <x:xf numFmtId="9" fontId="8" fillId="0" borderId="0" xfId="4" applyNumberFormat="1" applyFont="1"/>
    <x:xf numFmtId="9" fontId="7" fillId="0" borderId="0" xfId="0" applyNumberFormat="1" applyFont="1"/>
    <x:xf numFmtId="0" fontId="9" fillId="0" borderId="0" xfId="0" applyFont="1"/>
    <x:xf numFmtId="0" fontId="10" fillId="0" borderId="0" xfId="0" applyFont="1"/>
    <x:xf numFmtId="164" fontId="7" fillId="0" borderId="0" xfId="0" applyNumberFormat="1" applyFont="1"/>
    <x:xf numFmtId="0" fontId="12" fillId="0" borderId="0" xfId="0" applyFont="1"/>
    <x:xf numFmtId="0" fontId="13" fillId="0" borderId="0" xfId="0" applyFont="1"/>
    <x:xf numFmtId="0" fontId="15" fillId="0" borderId="0" xfId="0" applyFont="1"/>
    <x:xf numFmtId="0" fontId="5" fillId="0" borderId="4" xfId="0" applyFont="1" applyBorder="1" applyAlignment="1">
      <x:alignment horizontal="center"/>
    </x:xf>
    <x:xf numFmtId="0" fontId="5" fillId="0" borderId="0" xfId="0" applyFont="1" applyAlignment="1">
      <x:alignment horizontal="center"/>
    </x:xf>
    <x:xf numFmtId="0" fontId="5" fillId="0" borderId="5" xfId="0" applyFont="1" applyBorder="1" applyAlignment="1">
      <x:alignment horizontal="center"/>
    </x:xf>
    <x:xf numFmtId="0" fontId="5" fillId="0" borderId="6" xfId="0" applyFont="1" applyBorder="1" applyAlignment="1">
      <x:alignment horizontal="center"/>
    </x:xf>
    <x:xf numFmtId="0" fontId="5" fillId="0" borderId="7" xfId="0" applyFont="1" applyBorder="1" applyAlignment="1">
      <x:alignment horizontal="center"/>
    </x:xf>
    <x:xf numFmtId="0" fontId="5" fillId="0" borderId="8" xfId="0" applyFont="1" applyBorder="1" applyAlignment="1">
      <x:alignment horizontal="center"/>
    </x:xf>
    <x:xf numFmtId="0" fontId="17" fillId="5" borderId="9" xfId="0" applyFont="1" applyFill="1" applyBorder="1"/>
    <x:xf numFmtId="9" fontId="0" fillId="5" borderId="4" xfId="0" applyNumberFormat="1" applyFill="1" applyBorder="1"/>
    <x:xf numFmtId="9" fontId="0" fillId="5" borderId="0" xfId="0" applyNumberFormat="1" applyFill="1"/>
    <x:xf numFmtId="9" fontId="0" fillId="5" borderId="8" xfId="0" applyNumberFormat="1" applyFill="1" applyBorder="1"/>
    <x:xf numFmtId="164" fontId="17" fillId="5" borderId="1" xfId="3" applyNumberFormat="1" applyFont="1" applyFill="1" applyBorder="1"/>
    <x:xf numFmtId="164" fontId="17" fillId="5" borderId="2" xfId="3" applyNumberFormat="1" applyFont="1" applyFill="1" applyBorder="1"/>
    <x:xf numFmtId="164" fontId="17" fillId="5" borderId="3" xfId="3" applyNumberFormat="1" applyFont="1" applyFill="1" applyBorder="1"/>
    <x:xf numFmtId="0" fontId="0" fillId="0" borderId="10" xfId="0" applyBorder="1"/>
    <x:xf numFmtId="165" fontId="0" fillId="0" borderId="0" xfId="0" applyNumberFormat="1"/>
    <x:xf numFmtId="165" fontId="0" fillId="0" borderId="0" xfId="1" applyNumberFormat="1" applyFont="1" applyBorder="1"/>
    <x:xf numFmtId="9" fontId="0" fillId="0" borderId="4" xfId="0" applyNumberFormat="1" applyBorder="1"/>
    <x:xf numFmtId="164" fontId="0" fillId="0" borderId="4" xfId="3" applyNumberFormat="1" applyFont="1" applyFill="1" applyBorder="1"/>
    <x:xf numFmtId="164" fontId="0" fillId="0" borderId="0" xfId="3" applyNumberFormat="1" applyFont="1" applyFill="1" applyBorder="1"/>
    <x:xf numFmtId="164" fontId="0" fillId="0" borderId="8" xfId="3" applyNumberFormat="1" applyFont="1" applyFill="1" applyBorder="1"/>
    <x:xf numFmtId="0" fontId="0" fillId="0" borderId="11" xfId="0" applyBorder="1"/>
    <x:xf numFmtId="165" fontId="0" fillId="0" borderId="6" xfId="0" applyNumberFormat="1" applyBorder="1"/>
    <x:xf numFmtId="165" fontId="0" fillId="0" borderId="6" xfId="1" applyNumberFormat="1" applyFont="1" applyBorder="1"/>
    <x:xf numFmtId="164" fontId="0" fillId="0" borderId="5" xfId="3" applyNumberFormat="1" applyFont="1" applyFill="1" applyBorder="1"/>
    <x:xf numFmtId="164" fontId="0" fillId="0" borderId="6" xfId="3" applyNumberFormat="1" applyFont="1" applyFill="1" applyBorder="1"/>
    <x:xf numFmtId="164" fontId="0" fillId="0" borderId="7" xfId="3" applyNumberFormat="1" applyFont="1" applyFill="1" applyBorder="1"/>
    <x:xf numFmtId="165" fontId="18" fillId="0" borderId="0" xfId="0" applyNumberFormat="1" applyFont="1"/>
    <x:xf numFmtId="166" fontId="18" fillId="0" borderId="0" xfId="3" applyNumberFormat="1" applyFont="1"/>
    <x:xf numFmtId="0" fontId="19" fillId="0" borderId="0" xfId="0" applyFont="1"/>
    <x:xf numFmtId="0" fontId="5" fillId="0" borderId="0" xfId="0" applyFont="1"/>
    <x:xf numFmtId="0" fontId="17" fillId="0" borderId="0" xfId="0" applyFont="1" applyAlignment="1">
      <x:alignment wrapText="1"/>
    </x:xf>
    <x:xf numFmtId="0" fontId="0" fillId="0" borderId="0" xfId="0" applyAlignment="1">
      <x:alignment horizontal="left"/>
    </x:xf>
    <x:xf numFmtId="0" fontId="11" fillId="0" borderId="0" xfId="5" applyAlignment="1"/>
    <x:xf numFmtId="0" fontId="0" fillId="0" borderId="0" xfId="0" applyAlignment="1">
      <x:alignment vertical="top" wrapText="1"/>
    </x:xf>
    <x:xf numFmtId="167" fontId="0" fillId="5" borderId="2" xfId="2" applyNumberFormat="1" applyFont="1" applyFill="1" applyBorder="1"/>
    <x:xf numFmtId="167" fontId="17" fillId="5" borderId="2" xfId="2" applyNumberFormat="1" applyFont="1" applyFill="1" applyBorder="1"/>
    <x:xf numFmtId="0" fontId="20" fillId="0" borderId="0" xfId="6" applyAlignment="1">
      <x:alignment vertical="top"/>
    </x:xf>
    <x:xf numFmtId="0" fontId="12" fillId="0" borderId="0" xfId="7" applyFont="1" applyAlignment="1">
      <x:alignment vertical="top"/>
    </x:xf>
    <x:xf numFmtId="0" fontId="2" fillId="0" borderId="0" xfId="7" applyAlignment="1">
      <x:alignment vertical="top"/>
    </x:xf>
    <x:xf numFmtId="0" fontId="17" fillId="0" borderId="0" xfId="7" applyFont="1" applyAlignment="1">
      <x:alignment horizontal="center" vertical="top" wrapText="1"/>
    </x:xf>
    <x:xf numFmtId="0" fontId="17" fillId="0" borderId="0" xfId="7" applyFont="1" applyAlignment="1">
      <x:alignment vertical="top"/>
    </x:xf>
    <x:xf numFmtId="0" fontId="5" fillId="0" borderId="0" xfId="7" applyFont="1" applyAlignment="1">
      <x:alignment vertical="top" wrapText="1"/>
    </x:xf>
    <x:xf numFmtId="0" fontId="17" fillId="0" borderId="0" xfId="7" applyFont="1" applyAlignment="1">
      <x:alignment vertical="top" wrapText="1"/>
    </x:xf>
    <x:xf numFmtId="0" fontId="16" fillId="0" borderId="0" xfId="7" applyFont="1" applyAlignment="1">
      <x:alignment horizontal="center" wrapText="1"/>
    </x:xf>
    <x:xf numFmtId="168" fontId="16" fillId="0" borderId="0" xfId="8" applyNumberFormat="1" applyFont="1" applyFill="1" applyAlignment="1">
      <x:alignment horizontal="center" wrapText="1"/>
    </x:xf>
    <x:xf numFmtId="0" fontId="16" fillId="0" borderId="0" xfId="7" applyFont="1" applyAlignment="1">
      <x:alignment horizontal="center"/>
    </x:xf>
    <x:xf numFmtId="0" fontId="16" fillId="0" borderId="0" xfId="7" applyFont="1" applyAlignment="1">
      <x:alignment horizontal="center" vertical="top"/>
    </x:xf>
    <x:xf numFmtId="0" fontId="2" fillId="0" borderId="0" xfId="7" applyAlignment="1">
      <x:alignment vertical="top" wrapText="1"/>
    </x:xf>
    <x:xf numFmtId="0" fontId="16" fillId="0" borderId="0" xfId="7" applyFont="1" applyAlignment="1">
      <x:alignment horizontal="right" vertical="top"/>
    </x:xf>
    <x:xf numFmtId="164" fontId="17" fillId="0" borderId="0" xfId="9" applyNumberFormat="1" applyFont="1" applyFill="1" applyAlignment="1">
      <x:alignment vertical="top"/>
    </x:xf>
    <x:xf numFmtId="3" fontId="21" fillId="0" borderId="0" xfId="7" applyNumberFormat="1" applyFont="1" applyAlignment="1">
      <x:alignment vertical="top"/>
    </x:xf>
    <x:xf numFmtId="0" fontId="5" fillId="0" borderId="0" xfId="7" applyFont="1" applyAlignment="1">
      <x:alignment vertical="top"/>
    </x:xf>
    <x:xf numFmtId="4" fontId="2" fillId="0" borderId="0" xfId="7" applyNumberFormat="1" applyAlignment="1">
      <x:alignment vertical="top"/>
    </x:xf>
    <x:xf numFmtId="43" fontId="5" fillId="0" borderId="0" xfId="7" applyNumberFormat="1" applyFont="1" applyAlignment="1">
      <x:alignment vertical="top"/>
    </x:xf>
    <x:xf numFmtId="3" fontId="2" fillId="0" borderId="0" xfId="7" applyNumberFormat="1" applyAlignment="1">
      <x:alignment vertical="top"/>
    </x:xf>
    <x:xf numFmtId="0" fontId="5" fillId="0" borderId="0" xfId="7" applyFont="1" applyAlignment="1">
      <x:alignment horizontal="right" vertical="top"/>
    </x:xf>
    <x:xf numFmtId="168" fontId="5" fillId="0" borderId="0" xfId="8" applyNumberFormat="1" applyFont="1" applyFill="1" applyAlignment="1">
      <x:alignment vertical="top"/>
    </x:xf>
    <x:xf numFmtId="0" fontId="22" fillId="0" borderId="0" xfId="7" applyFont="1" applyAlignment="1">
      <x:alignment horizontal="right" vertical="top"/>
    </x:xf>
    <x:xf numFmtId="168" fontId="22" fillId="0" borderId="0" xfId="8" applyNumberFormat="1" applyFont="1" applyFill="1" applyAlignment="1">
      <x:alignment vertical="top"/>
    </x:xf>
    <x:xf numFmtId="168" fontId="2" fillId="0" borderId="0" xfId="7" applyNumberFormat="1" applyAlignment="1">
      <x:alignment vertical="top"/>
    </x:xf>
    <x:xf numFmtId="0" fontId="16" fillId="0" borderId="0" xfId="7" applyFont="1" applyAlignment="1">
      <x:alignment vertical="top" wrapText="1"/>
    </x:xf>
    <x:xf numFmtId="0" fontId="16" fillId="0" borderId="0" xfId="7" applyFont="1" applyAlignment="1">
      <x:alignment horizontal="center" vertical="top" wrapText="1"/>
    </x:xf>
    <x:xf numFmtId="168" fontId="16" fillId="0" borderId="0" xfId="8" applyNumberFormat="1" applyFont="1" applyFill="1" applyAlignment="1">
      <x:alignment horizontal="center" vertical="top" wrapText="1"/>
    </x:xf>
    <x:xf numFmtId="0" fontId="5" fillId="0" borderId="0" xfId="7" applyFont="1" applyAlignment="1">
      <x:alignment horizontal="center" vertical="top" wrapText="1"/>
    </x:xf>
    <x:xf numFmtId="3" fontId="0" fillId="0" borderId="0" xfId="9" applyNumberFormat="1" applyFont="1" applyFill="1" applyAlignment="1">
      <x:alignment vertical="top"/>
    </x:xf>
    <x:xf numFmtId="9" fontId="5" fillId="0" borderId="0" xfId="9" applyFont="1" applyFill="1" applyAlignment="1">
      <x:alignment vertical="top"/>
    </x:xf>
    <x:xf numFmtId="0" fontId="23" fillId="0" borderId="0" xfId="7" applyFont="1" applyAlignment="1">
      <x:alignment vertical="top"/>
    </x:xf>
    <x:xf numFmtId="3" fontId="5" fillId="0" borderId="0" xfId="7" applyNumberFormat="1" applyFont="1" applyAlignment="1">
      <x:alignment vertical="top"/>
    </x:xf>
    <x:xf numFmtId="0" fontId="4" fillId="0" borderId="0" xfId="7" applyFont="1" applyAlignment="1">
      <x:alignment horizontal="left" vertical="top" wrapText="1"/>
    </x:xf>
    <x:xf numFmtId="0" fontId="2" fillId="0" borderId="0" xfId="7" applyAlignment="1">
      <x:alignment horizontal="left" vertical="top" wrapText="1"/>
    </x:xf>
    <x:xf numFmtId="3" fontId="5" fillId="0" borderId="0" xfId="9" applyNumberFormat="1" applyFont="1" applyFill="1" applyAlignment="1">
      <x:alignment vertical="top"/>
    </x:xf>
    <x:xf numFmtId="0" fontId="16" fillId="0" borderId="0" xfId="7" applyFont="1" applyAlignment="1">
      <x:alignment vertical="top"/>
    </x:xf>
    <x:xf numFmtId="164" fontId="17" fillId="0" borderId="0" xfId="9" applyNumberFormat="1" applyFont="1" applyAlignment="1">
      <x:alignment vertical="top" wrapText="1"/>
    </x:xf>
    <x:xf numFmtId="164" fontId="0" fillId="0" borderId="0" xfId="9" applyNumberFormat="1" applyFont="1" applyFill="1" applyAlignment="1">
      <x:alignment vertical="top"/>
    </x:xf>
    <x:xf numFmtId="164" fontId="20" fillId="0" borderId="0" xfId="6" applyNumberFormat="1" applyFill="1" applyAlignment="1">
      <x:alignment vertical="top"/>
    </x:xf>
    <x:xf numFmtId="164" fontId="17" fillId="0" borderId="0" xfId="9" applyNumberFormat="1" applyFont="1" applyAlignment="1">
      <x:alignment horizontal="center" vertical="top" wrapText="1"/>
    </x:xf>
    <x:xf numFmtId="0" fontId="17" fillId="0" borderId="0" xfId="7" applyFont="1" applyAlignment="1">
      <x:alignment horizontal="center" vertical="top"/>
    </x:xf>
    <x:xf numFmtId="0" fontId="2" fillId="0" borderId="0" xfId="7" applyAlignment="1">
      <x:alignment horizontal="right" vertical="top"/>
    </x:xf>
    <x:xf numFmtId="0" fontId="24" fillId="6" borderId="0" xfId="7" applyFont="1" applyFill="1" applyAlignment="1">
      <x:alignment vertical="top"/>
    </x:xf>
    <x:xf numFmtId="0" fontId="24" fillId="6" borderId="12" xfId="7" applyFont="1" applyFill="1" applyBorder="1" applyAlignment="1">
      <x:alignment vertical="top"/>
    </x:xf>
    <x:xf numFmtId="0" fontId="24" fillId="6" borderId="13" xfId="7" applyFont="1" applyFill="1" applyBorder="1" applyAlignment="1">
      <x:alignment vertical="top"/>
    </x:xf>
    <x:xf numFmtId="0" fontId="25" fillId="6" borderId="14" xfId="7" applyFont="1" applyFill="1" applyBorder="1" applyAlignment="1">
      <x:alignment vertical="top"/>
    </x:xf>
    <x:xf numFmtId="0" fontId="26" fillId="7" borderId="15" xfId="7" applyFont="1" applyFill="1" applyBorder="1" applyAlignment="1">
      <x:alignment vertical="top"/>
    </x:xf>
    <x:xf numFmtId="0" fontId="26" fillId="7" borderId="16" xfId="7" applyFont="1" applyFill="1" applyBorder="1" applyAlignment="1">
      <x:alignment horizontal="center" vertical="top"/>
    </x:xf>
    <x:xf numFmtId="0" fontId="26" fillId="7" borderId="17" xfId="7" applyFont="1" applyFill="1" applyBorder="1" applyAlignment="1">
      <x:alignment horizontal="center" vertical="top"/>
    </x:xf>
    <x:xf numFmtId="0" fontId="26" fillId="7" borderId="15" xfId="7" applyFont="1" applyFill="1" applyBorder="1" applyAlignment="1">
      <x:alignment horizontal="center" vertical="top"/>
    </x:xf>
    <x:xf numFmtId="0" fontId="2" fillId="7" borderId="17" xfId="7" applyFill="1" applyBorder="1" applyAlignment="1">
      <x:alignment vertical="top"/>
    </x:xf>
    <x:xf numFmtId="0" fontId="26" fillId="8" borderId="0" xfId="7" applyFont="1" applyFill="1" applyAlignment="1">
      <x:alignment vertical="top"/>
    </x:xf>
    <x:xf numFmtId="169" fontId="2" fillId="8" borderId="4" xfId="7" applyNumberFormat="1" applyFill="1" applyBorder="1" applyAlignment="1">
      <x:alignment horizontal="center" vertical="top"/>
    </x:xf>
    <x:xf numFmtId="0" fontId="2" fillId="8" borderId="0" xfId="7" applyFill="1" applyAlignment="1">
      <x:alignment horizontal="center" vertical="top"/>
    </x:xf>
    <x:xf numFmtId="170" fontId="2" fillId="8" borderId="8" xfId="7" applyNumberFormat="1" applyFill="1" applyBorder="1" applyAlignment="1">
      <x:alignment horizontal="center" vertical="top"/>
    </x:xf>
    <x:xf numFmtId="0" fontId="2" fillId="8" borderId="0" xfId="7" applyFill="1" applyAlignment="1">
      <x:alignment vertical="top"/>
    </x:xf>
    <x:xf numFmtId="0" fontId="26" fillId="0" borderId="0" xfId="7" applyFont="1" applyAlignment="1">
      <x:alignment vertical="top"/>
    </x:xf>
    <x:xf numFmtId="169" fontId="2" fillId="0" borderId="4" xfId="7" applyNumberFormat="1" applyBorder="1" applyAlignment="1">
      <x:alignment horizontal="center" vertical="top"/>
    </x:xf>
    <x:xf numFmtId="0" fontId="2" fillId="0" borderId="0" xfId="7" applyAlignment="1">
      <x:alignment horizontal="center" vertical="top"/>
    </x:xf>
    <x:xf numFmtId="170" fontId="2" fillId="0" borderId="8" xfId="7" applyNumberFormat="1" applyBorder="1" applyAlignment="1">
      <x:alignment horizontal="center" vertical="top"/>
    </x:xf>
    <x:xf numFmtId="0" fontId="2" fillId="8" borderId="4" xfId="7" applyFill="1" applyBorder="1" applyAlignment="1">
      <x:alignment horizontal="center" vertical="top"/>
    </x:xf>
    <x:xf numFmtId="0" fontId="26" fillId="9" borderId="18" xfId="7" applyFont="1" applyFill="1" applyBorder="1" applyAlignment="1">
      <x:alignment vertical="top"/>
    </x:xf>
    <x:xf numFmtId="169" fontId="2" fillId="9" borderId="19" xfId="7" applyNumberFormat="1" applyFill="1" applyBorder="1" applyAlignment="1">
      <x:alignment horizontal="center" vertical="top"/>
    </x:xf>
    <x:xf numFmtId="0" fontId="2" fillId="9" borderId="18" xfId="7" applyFill="1" applyBorder="1" applyAlignment="1">
      <x:alignment horizontal="center" vertical="top"/>
    </x:xf>
    <x:xf numFmtId="170" fontId="2" fillId="9" borderId="20" xfId="7" applyNumberFormat="1" applyFill="1" applyBorder="1" applyAlignment="1">
      <x:alignment horizontal="center" vertical="top"/>
    </x:xf>
    <x:xf numFmtId="0" fontId="2" fillId="9" borderId="18" xfId="7" applyFill="1" applyBorder="1" applyAlignment="1">
      <x:alignment vertical="top"/>
    </x:xf>
    <x:xf numFmtId="0" fontId="28" fillId="0" borderId="0" xfId="0" applyFont="1"/>
    <x:xf numFmtId="0" fontId="29" fillId="0" borderId="0" xfId="0" applyFont="1"/>
    <x:xf numFmtId="0" fontId="29" fillId="0" borderId="0" xfId="5" applyFont="1" applyAlignment="1"/>
    <x:xf numFmtId="0" fontId="29" fillId="0" borderId="0" xfId="0" applyFont="1" applyAlignment="1">
      <x:alignment wrapText="1"/>
    </x:xf>
    <x:xf numFmtId="0" fontId="29" fillId="0" borderId="0" xfId="0" applyFont="1" applyAlignment="1">
      <x:alignment horizontal="left" wrapText="1"/>
    </x:xf>
    <x:xf numFmtId="9" fontId="29" fillId="0" borderId="0" xfId="0" applyNumberFormat="1" applyFont="1" applyAlignment="1">
      <x:alignment wrapText="1"/>
    </x:xf>
    <x:xf numFmtId="0" fontId="29" fillId="0" borderId="0" xfId="0" applyFont="1" applyAlignment="1">
      <x:alignment horizontal="left"/>
    </x:xf>
    <x:xf numFmtId="9" fontId="30" fillId="0" borderId="0" xfId="0" applyNumberFormat="1" applyFont="1" applyAlignment="1">
      <x:alignment wrapText="1"/>
    </x:xf>
    <x:xf numFmtId="0" fontId="28" fillId="0" borderId="0" xfId="0" applyFont="1" applyAlignment="1">
      <x:alignment vertical="top" wrapText="1"/>
    </x:xf>
    <x:xf numFmtId="0" fontId="30" fillId="0" borderId="0" xfId="0" applyFont="1" applyAlignment="1">
      <x:alignment vertical="top" wrapText="1"/>
    </x:xf>
    <x:xf numFmtId="0" fontId="29" fillId="0" borderId="0" xfId="0" applyFont="1" applyAlignment="1">
      <x:alignment vertical="top" wrapText="1"/>
    </x:xf>
    <x:xf numFmtId="0" fontId="31" fillId="0" borderId="0" xfId="5" applyFont="1" applyAlignment="1"/>
    <x:xf numFmtId="0" fontId="29" fillId="0" borderId="0" xfId="0" applyFont="1" applyAlignment="1">
      <x:alignment wrapText="1"/>
    </x:xf>
    <x:xf numFmtId="0" fontId="32" fillId="0" borderId="0" xfId="5" applyFont="1" applyAlignment="1"/>
    <x:xf numFmtId="0" fontId="33" fillId="0" borderId="0" xfId="5" applyFont="1" applyAlignment="1"/>
    <x:xf numFmtId="0" fontId="29" fillId="0" borderId="0" xfId="0" applyFont="1"/>
    <x:xf numFmtId="0" fontId="28" fillId="0" borderId="0" xfId="0" applyFont="1"/>
    <x:xf numFmtId="9" fontId="0" fillId="0" borderId="5" xfId="0" applyNumberFormat="1" applyBorder="1"/>
    <x:xf numFmtId="9" fontId="0" fillId="0" borderId="11" xfId="0" applyNumberFormat="1" applyBorder="1"/>
    <x:xf numFmtId="0" fontId="29" fillId="0" borderId="0" xfId="0" applyFont="1"/>
    <x:xf numFmtId="0" fontId="29" fillId="0" borderId="0" xfId="0" applyFont="1"/>
    <x:xf numFmtId="0" fontId="7" fillId="0" borderId="0" xfId="0" applyFont="1" applyAlignment="1">
      <x:alignment horizontal="left" wrapText="1"/>
    </x:xf>
    <x:xf numFmtId="0" fontId="7" fillId="0" borderId="0" xfId="0" applyFont="1" applyAlignment="1">
      <x:alignment horizontal="left"/>
    </x:xf>
    <x:xf numFmtId="0" fontId="29" fillId="0" borderId="0" xfId="0" applyFont="1" applyAlignment="1">
      <x:alignment vertical="center" wrapText="1"/>
    </x:xf>
    <x:xf numFmtId="0" fontId="29" fillId="0" borderId="0" xfId="0" applyFont="1" applyAlignment="1">
      <x:alignment vertical="center" wrapText="1"/>
    </x:xf>
    <x:xf numFmtId="0" fontId="30" fillId="0" borderId="0" xfId="0" applyFont="1" applyAlignment="1">
      <x:alignment vertical="top" wrapText="1"/>
    </x:xf>
    <x:xf numFmtId="0" fontId="29" fillId="0" borderId="0" xfId="0" applyFont="1" applyAlignment="1">
      <x:alignment vertical="top" wrapText="1"/>
    </x:xf>
    <x:xf numFmtId="0" fontId="29" fillId="0" borderId="0" xfId="5" applyFont="1" applyAlignment="1"/>
    <x:xf numFmtId="0" fontId="29" fillId="0" borderId="0" xfId="5" applyFont="1" applyAlignment="1"/>
    <x:xf numFmtId="0" fontId="29" fillId="0" borderId="0" xfId="0" applyFont="1" applyAlignment="1">
      <x:alignment horizontal="left" wrapText="1"/>
    </x:xf>
    <x:xf numFmtId="0" fontId="29" fillId="0" borderId="0" xfId="0" applyFont="1" applyAlignment="1">
      <x:alignment horizontal="left" wrapText="1"/>
    </x:xf>
    <x:xf numFmtId="0" fontId="29" fillId="0" borderId="0" xfId="0" applyFont="1" applyAlignment="1">
      <x:alignment wrapText="1"/>
    </x:xf>
    <x:xf numFmtId="0" fontId="29" fillId="0" borderId="0" xfId="0" applyFont="1" applyAlignment="1">
      <x:alignment wrapText="1"/>
    </x:xf>
    <x:xf numFmtId="0" fontId="2" fillId="0" borderId="0" xfId="7" applyAlignment="1">
      <x:alignment horizontal="left" vertical="top" wrapText="1"/>
    </x:xf>
    <x:xf numFmtId="0" fontId="17" fillId="0" borderId="0" xfId="7" applyFont="1" applyAlignment="1">
      <x:alignment vertical="top" wrapText="1"/>
    </x:xf>
    <x:xf numFmtId="0" fontId="0" fillId="0" borderId="0" xfId="0" applyAlignment="1">
      <x:alignment horizontal="left" vertical="top" wrapText="1"/>
    </x:xf>
    <x:xf numFmtId="0" fontId="5" fillId="2" borderId="1" xfId="0" applyFont="1" applyFill="1" applyBorder="1" applyAlignment="1">
      <x:alignment horizontal="center"/>
    </x:xf>
    <x:xf numFmtId="0" fontId="5" fillId="2" borderId="2" xfId="0" applyFont="1" applyFill="1" applyBorder="1" applyAlignment="1">
      <x:alignment horizontal="center"/>
    </x:xf>
    <x:xf numFmtId="0" fontId="16" fillId="3" borderId="1" xfId="0" applyFont="1" applyFill="1" applyBorder="1" applyAlignment="1">
      <x:alignment horizontal="center"/>
    </x:xf>
    <x:xf numFmtId="0" fontId="16" fillId="3" borderId="2" xfId="0" applyFont="1" applyFill="1" applyBorder="1" applyAlignment="1">
      <x:alignment horizontal="center"/>
    </x:xf>
    <x:xf numFmtId="0" fontId="16" fillId="3" borderId="3" xfId="0" applyFont="1" applyFill="1" applyBorder="1" applyAlignment="1">
      <x:alignment horizontal="center"/>
    </x:xf>
    <x:xf numFmtId="0" fontId="16" fillId="4" borderId="2" xfId="0" applyFont="1" applyFill="1" applyBorder="1" applyAlignment="1">
      <x:alignment horizontal="center"/>
    </x:xf>
    <x:xf numFmtId="0" fontId="16" fillId="4" borderId="3" xfId="0" applyFont="1" applyFill="1" applyBorder="1" applyAlignment="1">
      <x:alignment horizontal="center"/>
    </x:xf>
    <x:xf numFmtId="0" fontId="17" fillId="0" borderId="0" xfId="0" applyFont="1" applyAlignment="1">
      <x:alignment wrapText="1"/>
    </x:xf>
    <x:xf numFmtId="0" fontId="0" fillId="0" borderId="0" xfId="0" applyAlignment="1">
      <x:alignment wrapText="1"/>
    </x:xf>
    <x:xf numFmtId="0" fontId="1" fillId="0" borderId="0" xfId="7" applyFont="1" applyAlignment="1">
      <x:alignment horizontal="left" vertical="top"/>
    </x:xf>
    <x:xf numFmtId="0" fontId="2" fillId="0" borderId="0" xfId="7" applyAlignment="1">
      <x:alignment horizontal="left" vertical="top"/>
    </x:xf>
    <x:xf numFmtId="0" fontId="17" fillId="0" borderId="0" xfId="7" applyFont="1" applyAlignment="1">
      <x:alignment vertical="top"/>
    </x:xf>
    <x:xf numFmtId="0" fontId="1" fillId="0" borderId="0" xfId="7" applyFont="1" applyAlignment="1">
      <x:alignment vertical="top"/>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10" borderId="0" xfId="0" applyNumberFormat="1" applyFont="1" applyFill="1" applyBorder="1" applyAlignment="1">
      <x:alignment vertical="top" wrapText="1"/>
    </x:xf>
    <x:xf numFmtId="0" fontId="34" fillId="10" borderId="0" xfId="0" applyNumberFormat="1" applyFont="1" applyFill="1" applyBorder="1" applyAlignment="1">
      <x:alignment vertical="top" wrapText="1"/>
    </x:xf>
    <x:xf numFmtId="200" fontId="7" fillId="0" borderId="0" xfId="0" applyNumberFormat="1" applyFont="1" applyFill="1" applyBorder="1" applyAlignment="1">
      <x:alignment vertical="top" wrapText="1"/>
    </x:xf>
    <x:xf numFmtId="201" fontId="0" fillId="0" borderId="0" xfId="0" applyNumberFormat="1" applyFont="1" applyFill="1" applyBorder="1"/>
    <x:xf numFmtId="164" fontId="7" fillId="0"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35" fillId="0" borderId="0" xfId="0" applyNumberFormat="1" applyFont="1" applyFill="1" applyBorder="1"/>
    <x:xf numFmtId="0" fontId="35" fillId="0" borderId="0" xfId="0" applyNumberFormat="1" applyFont="1" applyFill="1" applyBorder="1" applyAlignment="1">
      <x:alignment wrapText="1"/>
    </x:xf>
    <x:xf numFmtId="0" fontId="35" fillId="0" borderId="0" xfId="0" applyNumberFormat="1" applyFont="1" applyFill="1" applyBorder="1" applyAlignment="1">
      <x:alignment vertical="center" wrapText="1"/>
    </x:xf>
    <x:xf numFmtId="0" fontId="36" fillId="0" borderId="0" xfId="0" applyNumberFormat="1" applyFont="1" applyFill="1" applyBorder="1"/>
    <x:xf numFmtId="0" fontId="36" fillId="0" borderId="0" xfId="0" applyNumberFormat="1" applyFont="1" applyFill="1" applyBorder="1" applyAlignment="1">
      <x:alignment wrapText="1"/>
    </x:xf>
    <x:xf numFmtId="0" fontId="36" fillId="0" borderId="0" xfId="0" applyNumberFormat="1" applyFont="1" applyFill="1" applyBorder="1" applyAlignment="1">
      <x:alignment vertical="center" wrapText="1"/>
    </x:xf>
    <x:xf numFmtId="0" fontId="37" fillId="0" borderId="0" xfId="0" applyNumberFormat="1" applyFont="1" applyFill="1" applyBorder="1"/>
    <x:xf numFmtId="0" fontId="37" fillId="0" borderId="0" xfId="0" applyNumberFormat="1" applyFont="1" applyFill="1" applyBorder="1" applyAlignment="1">
      <x:alignment wrapText="1"/>
    </x:xf>
    <x:xf numFmtId="0" fontId="37" fillId="0" borderId="0" xfId="0" applyNumberFormat="1" applyFont="1" applyFill="1" applyBorder="1" applyAlignment="1">
      <x:alignment vertical="center" wrapText="1"/>
    </x:xf>
    <x:xf numFmtId="0" fontId="38" fillId="0" borderId="0" xfId="0" applyNumberFormat="1" applyFont="1" applyFill="1" applyBorder="1"/>
    <x:xf numFmtId="0" fontId="38" fillId="0" borderId="0" xfId="0" applyNumberFormat="1" applyFont="1" applyFill="1" applyBorder="1" applyAlignment="1">
      <x:alignment wrapText="1"/>
    </x:xf>
    <x:xf numFmtId="0" fontId="38" fillId="0" borderId="0" xfId="0" applyNumberFormat="1" applyFont="1" applyFill="1" applyBorder="1" applyAlignment="1">
      <x:alignment vertical="center" wrapText="1"/>
    </x:xf>
    <x:xf numFmtId="0" fontId="39" fillId="0" borderId="0" xfId="0" applyNumberFormat="1" applyFont="1" applyFill="1" applyBorder="1"/>
    <x:xf numFmtId="0" fontId="39" fillId="0" borderId="0" xfId="0" applyNumberFormat="1" applyFont="1" applyFill="1" applyBorder="1" applyAlignment="1">
      <x:alignment wrapText="1"/>
    </x:xf>
    <x:xf numFmtId="0" fontId="39" fillId="0" borderId="0" xfId="0" applyNumberFormat="1" applyFont="1" applyFill="1" applyBorder="1" applyAlignment="1">
      <x:alignment vertical="center" wrapText="1"/>
    </x:xf>
    <x:xf numFmtId="0" fontId="40" fillId="0" borderId="0" xfId="0" applyNumberFormat="1" applyFont="1" applyFill="1" applyBorder="1"/>
    <x:xf numFmtId="0" fontId="40" fillId="0" borderId="0" xfId="0" applyNumberFormat="1" applyFont="1" applyFill="1" applyBorder="1" applyAlignment="1">
      <x:alignment wrapText="1"/>
    </x:xf>
    <x:xf numFmtId="0" fontId="40" fillId="0" borderId="0" xfId="0" applyNumberFormat="1" applyFont="1" applyFill="1" applyBorder="1" applyAlignment="1">
      <x:alignment vertical="center" wrapText="1"/>
    </x:xf>
    <x:xf numFmtId="200" fontId="36" fillId="0" borderId="0" xfId="0" applyNumberFormat="1" applyFont="1" applyFill="1" applyBorder="1" applyAlignment="1">
      <x:alignment vertical="center" wrapText="1"/>
    </x:xf>
    <x:xf numFmtId="0" fontId="41" fillId="0" borderId="0" xfId="0" applyNumberFormat="1" applyFont="1" applyFill="1" applyBorder="1"/>
    <x:xf numFmtId="0" fontId="41" fillId="0" borderId="0" xfId="0" applyNumberFormat="1" applyFont="1" applyFill="1" applyBorder="1" applyAlignment="1">
      <x:alignment wrapText="1"/>
    </x:xf>
    <x:xf numFmtId="0" fontId="41" fillId="0" borderId="0" xfId="0" applyNumberFormat="1" applyFont="1" applyFill="1" applyBorder="1" applyAlignment="1">
      <x:alignment vertical="center" wrapText="1"/>
    </x:xf>
    <x:xf numFmtId="0" fontId="42" fillId="0" borderId="0" xfId="0" applyNumberFormat="1" applyFont="1" applyFill="1" applyBorder="1"/>
    <x:xf numFmtId="0" fontId="42" fillId="0" borderId="0" xfId="0" applyNumberFormat="1" applyFont="1" applyFill="1" applyBorder="1" applyAlignment="1">
      <x:alignment wrapText="1"/>
    </x:xf>
    <x:xf numFmtId="0" fontId="42" fillId="0" borderId="0" xfId="0" applyNumberFormat="1" applyFont="1" applyFill="1" applyBorder="1" applyAlignment="1">
      <x:alignment vertical="center" wrapText="1"/>
    </x:xf>
    <x:xf numFmtId="0" fontId="0" fillId="10" borderId="0" xfId="0" applyNumberFormat="1" applyFont="1" applyFill="1" applyBorder="1"/>
    <x:xf numFmtId="0" fontId="34" fillId="10" borderId="0" xfId="0" applyNumberFormat="1" applyFont="1" applyFill="1" applyBorder="1"/>
    <x:xf numFmtId="0" fontId="34" fillId="10" borderId="0" xfId="0" applyNumberFormat="1" applyFont="1" applyFill="1" applyBorder="1" applyAlignment="1">
      <x:alignment wrapText="1"/>
    </x:xf>
    <x:xf numFmtId="200" fontId="0" fillId="0" borderId="0" xfId="0" applyNumberFormat="1" applyFont="1" applyFill="1" applyBorder="1"/>
    <x:xf numFmtId="200" fontId="38" fillId="0" borderId="0" xfId="0" applyNumberFormat="1" applyFont="1" applyFill="1" applyBorder="1" applyAlignment="1">
      <x:alignment vertical="center" wrapText="1"/>
    </x:xf>
    <x:xf numFmtId="164" fontId="38" fillId="0" borderId="0" xfId="0" applyNumberFormat="1" applyFont="1" applyFill="1" applyBorder="1" applyAlignment="1">
      <x:alignment vertical="center" wrapText="1"/>
    </x:xf>
    <x:xf numFmtId="202" fontId="0" fillId="0" borderId="0" xfId="0" applyNumberFormat="1" applyFont="1" applyFill="1" applyBorder="1"/>
    <x:xf numFmtId="202" fontId="7" fillId="0" borderId="0" xfId="0" applyNumberFormat="1" applyFont="1" applyFill="1" applyBorder="1" applyAlignment="1">
      <x:alignment vertical="top" wrapText="1"/>
    </x:xf>
    <x:xf numFmtId="202" fontId="38" fillId="0" borderId="0" xfId="0" applyNumberFormat="1" applyFont="1" applyFill="1" applyBorder="1" applyAlignment="1">
      <x:alignment vertical="center" wrapText="1"/>
    </x:xf>
    <x:xf numFmtId="203" fontId="7" fillId="0" borderId="0" xfId="0" applyNumberFormat="1" applyFont="1" applyFill="1" applyBorder="1" applyAlignment="1">
      <x:alignment vertical="top" wrapText="1"/>
    </x:xf>
    <x:xf numFmtId="203" fontId="38" fillId="0" borderId="0" xfId="0" applyNumberFormat="1" applyFont="1" applyFill="1" applyBorder="1" applyAlignment="1">
      <x:alignment vertical="center" wrapText="1"/>
    </x:xf>
    <x:xf numFmtId="204" fontId="7" fillId="0" borderId="0" xfId="0" applyNumberFormat="1" applyFont="1" applyFill="1" applyBorder="1" applyAlignment="1">
      <x:alignment vertical="top" wrapText="1"/>
    </x:xf>
    <x:xf numFmtId="205" fontId="7" fillId="0" borderId="0" xfId="0" applyNumberFormat="1" applyFont="1" applyFill="1" applyBorder="1" applyAlignment="1">
      <x:alignment vertical="top" wrapText="1"/>
    </x:xf>
    <x:xf numFmtId="204" fontId="36" fillId="0" borderId="0" xfId="0" applyNumberFormat="1" applyFont="1" applyFill="1" applyBorder="1" applyAlignment="1">
      <x:alignment vertical="center" wrapText="1"/>
    </x:xf>
    <x:xf numFmtId="203" fontId="36" fillId="0" borderId="0" xfId="0" applyNumberFormat="1" applyFont="1" applyFill="1" applyBorder="1" applyAlignment="1">
      <x:alignment vertical="center" wrapText="1"/>
    </x:xf>
    <x:xf numFmtId="205" fontId="36" fillId="0" borderId="0" xfId="0" applyNumberFormat="1" applyFont="1" applyFill="1" applyBorder="1" applyAlignment="1">
      <x:alignment vertical="center" wrapText="1"/>
    </x:xf>
    <x:xf numFmtId="164" fontId="36" fillId="0" borderId="0" xfId="0" applyNumberFormat="1" applyFont="1" applyFill="1" applyBorder="1" applyAlignment="1">
      <x:alignment vertical="center" wrapText="1"/>
    </x:xf>
    <x:xf numFmtId="202" fontId="36" fillId="0" borderId="0" xfId="0" applyNumberFormat="1" applyFont="1" applyFill="1" applyBorder="1" applyAlignment="1">
      <x:alignment vertical="center" wrapText="1"/>
    </x:xf>
  </x:cellXfs>
  <x:cellStyles count="10">
    <x:cellStyle name="Comma" xfId="1"/>
    <x:cellStyle name="Comma 2" xfId="8"/>
    <x:cellStyle name="Currency" xfId="2"/>
    <x:cellStyle name="Hyperlink" xfId="5"/>
    <x:cellStyle name="Hyperlink 2" xfId="6"/>
    <x:cellStyle name="Normal" xfId="0"/>
    <x:cellStyle name="Normal 2" xfId="7"/>
    <x:cellStyle name="Normal_HCAHPS Measures - National.csv" xfId="4"/>
    <x:cellStyle name="Percent" xfId="3"/>
    <x:cellStyle name="Percent 2" xfId="9"/>
  </x:cellStyles>
</x:styleSheet>
</file>

<file path=xl/_rels/workbook.xml.rels>&#65279;<?xml version="1.0" encoding="utf-8"?><Relationships xmlns="http://schemas.openxmlformats.org/package/2006/relationships"><Relationship Type="http://schemas.openxmlformats.org/officeDocument/2006/relationships/styles" Target="/xl/styles.xml" Id="Rdbdff45f2abb45ca" /><Relationship Type="http://schemas.openxmlformats.org/officeDocument/2006/relationships/theme" Target="/xl/theme/theme1.xml" Id="R543dd5c9840640e6" /><Relationship Type="http://schemas.openxmlformats.org/officeDocument/2006/relationships/sheetMetadata" Target="/xl/metadata1.xml" Id="R84b15aa7c2644570" /><Relationship Type="http://schemas.openxmlformats.org/officeDocument/2006/relationships/sharedStrings" Target="/xl/sharedStrings.xml" Id="R13a167f09edc4833" /><Relationship Type="http://schemas.openxmlformats.org/officeDocument/2006/relationships/worksheet" Target="/xl/worksheets/sheet1.xml" Id="Rec9952a9722d4d61" /><Relationship Type="http://schemas.openxmlformats.org/officeDocument/2006/relationships/worksheet" Target="/xl/worksheets/sheet2.xml" Id="Rb5c7b0f93e9a409c" /><Relationship Type="http://schemas.openxmlformats.org/officeDocument/2006/relationships/worksheet" Target="/xl/worksheets/sheet3.xml" Id="Rc07fb02eab0e46e0" /><Relationship Type="http://schemas.openxmlformats.org/officeDocument/2006/relationships/worksheet" Target="/xl/worksheets/sheet4.xml" Id="R8de4a820e12941d5" /><Relationship Type="http://schemas.openxmlformats.org/officeDocument/2006/relationships/worksheet" Target="/xl/worksheets/sheet5.xml" Id="Rc04ef261caf741b5" /><Relationship Type="http://schemas.openxmlformats.org/officeDocument/2006/relationships/worksheet" Target="/xl/worksheets/sheet6.xml" Id="R517dab06b58040f2" /><Relationship Type="http://schemas.openxmlformats.org/officeDocument/2006/relationships/worksheet" Target="/xl/worksheets/sheet7.xml" Id="R1a713bf311ec47a5" /><Relationship Type="http://schemas.openxmlformats.org/officeDocument/2006/relationships/worksheet" Target="/xl/worksheets/sheet8.xml" Id="R62934eb68d9941b3" /><Relationship Type="http://schemas.openxmlformats.org/officeDocument/2006/relationships/worksheet" Target="/xl/worksheets/sheet9.xml" Id="R0c2c5348eb0c49b0" /><Relationship Type="http://schemas.openxmlformats.org/officeDocument/2006/relationships/worksheet" Target="/xl/worksheets/sheet10.xml" Id="Rec13910f875442d6" /><Relationship Type="http://schemas.openxmlformats.org/officeDocument/2006/relationships/worksheet" Target="/xl/worksheets/sheet11.xml" Id="Ra4dbf8af8304485e" /><Relationship Type="http://schemas.openxmlformats.org/officeDocument/2006/relationships/worksheet" Target="/xl/worksheets/sheet12.xml" Id="Rdf9a99fb130d4783" /><Relationship Type="http://schemas.openxmlformats.org/officeDocument/2006/relationships/worksheet" Target="/xl/worksheets/sheet13.xml" Id="R94726ab9ff8d4376" /><Relationship Type="http://schemas.openxmlformats.org/officeDocument/2006/relationships/worksheet" Target="/xl/worksheets/sheet14.xml" Id="R147248a6e096463e" /><Relationship Type="http://schemas.openxmlformats.org/officeDocument/2006/relationships/worksheet" Target="/xl/worksheets/sheet15.xml" Id="Ra27ee80918534522" /><Relationship Type="http://schemas.openxmlformats.org/officeDocument/2006/relationships/worksheet" Target="/xl/worksheets/sheet16.xml" Id="Rfd4094d2d0c544a1" /><Relationship Type="http://schemas.openxmlformats.org/officeDocument/2006/relationships/worksheet" Target="/xl/worksheets/sheet17.xml" Id="R80a91d05796d4ea9" /><Relationship Type="http://schemas.openxmlformats.org/officeDocument/2006/relationships/worksheet" Target="/xl/worksheets/sheet18.xml" Id="R6d57f0b8902c4d45" /><Relationship Type="http://schemas.openxmlformats.org/officeDocument/2006/relationships/worksheet" Target="/xl/worksheets/sheet19.xml" Id="R09e6ea8d502a4c13" /><Relationship Type="http://schemas.openxmlformats.org/officeDocument/2006/relationships/worksheet" Target="/xl/worksheets/sheet20.xml" Id="R5679177f1d58483d" /><Relationship Type="http://schemas.openxmlformats.org/officeDocument/2006/relationships/worksheet" Target="/xl/worksheets/sheet21.xml" Id="Rb1e5f2806c4b47ae" /><Relationship Type="http://schemas.openxmlformats.org/officeDocument/2006/relationships/worksheet" Target="/xl/worksheets/sheet22.xml" Id="R70d81987aabe4a33" /><Relationship Type="http://schemas.openxmlformats.org/officeDocument/2006/relationships/worksheet" Target="/xl/worksheets/sheet23.xml" Id="Rd1db21f6b5804647" /><Relationship Type="http://schemas.openxmlformats.org/officeDocument/2006/relationships/worksheet" Target="/xl/worksheets/sheet24.xml" Id="Rac3ebdec11744f88" /><Relationship Type="http://schemas.openxmlformats.org/officeDocument/2006/relationships/worksheet" Target="/xl/worksheets/sheet25.xml" Id="R22f31e35f49b4109" /><Relationship Type="http://schemas.openxmlformats.org/officeDocument/2006/relationships/worksheet" Target="/xl/worksheets/sheet26.xml" Id="R24040fc8e01b4198" /><Relationship Type="http://schemas.openxmlformats.org/officeDocument/2006/relationships/worksheet" Target="/xl/worksheets/sheet27.xml" Id="R51aa30a8df614fa0" /><Relationship Type="http://schemas.openxmlformats.org/officeDocument/2006/relationships/worksheet" Target="/xl/worksheets/sheet28.xml" Id="Rf21051956e7b41d0" /><Relationship Type="http://schemas.openxmlformats.org/officeDocument/2006/relationships/worksheet" Target="/xl/worksheets/sheet29.xml" Id="R47d363c190dd4f71" /><Relationship Type="http://schemas.openxmlformats.org/officeDocument/2006/relationships/worksheet" Target="/xl/worksheets/sheet30.xml" Id="Rf8e1bf89b5754a35" /><Relationship Type="http://schemas.openxmlformats.org/officeDocument/2006/relationships/worksheet" Target="/xl/worksheets/sheet31.xml" Id="R9013f1d4c64748e7" /><Relationship Type="http://schemas.openxmlformats.org/officeDocument/2006/relationships/worksheet" Target="/xl/worksheets/sheet32.xml" Id="R1533f10f52124a12" /><Relationship Type="http://schemas.openxmlformats.org/officeDocument/2006/relationships/worksheet" Target="/xl/worksheets/sheet33.xml" Id="Rf09e46e7bcab4ebc" /><Relationship Type="http://schemas.openxmlformats.org/officeDocument/2006/relationships/worksheet" Target="/xl/worksheets/sheet34.xml" Id="R4b90db04b9f14114" /><Relationship Type="http://schemas.openxmlformats.org/officeDocument/2006/relationships/worksheet" Target="/xl/worksheets/sheet35.xml" Id="R8f37ccd4450c4106" /><Relationship Type="http://schemas.openxmlformats.org/officeDocument/2006/relationships/worksheet" Target="/xl/worksheets/sheet36.xml" Id="Rc6da608e7d5c4838" /><Relationship Type="http://schemas.openxmlformats.org/officeDocument/2006/relationships/worksheet" Target="/xl/worksheets/sheet37.xml" Id="Rac6219c4d1c14089" /><Relationship Type="http://schemas.openxmlformats.org/officeDocument/2006/relationships/worksheet" Target="/xl/worksheets/sheet38.xml" Id="R7e9da0c3865249d0" /><Relationship Type="http://schemas.openxmlformats.org/officeDocument/2006/relationships/worksheet" Target="/xl/worksheets/sheet39.xml" Id="R3416425e1a6748f8" /><Relationship Type="http://schemas.openxmlformats.org/officeDocument/2006/relationships/worksheet" Target="/xl/worksheets/sheet40.xml" Id="Re5c2bf35da274175" /><Relationship Type="http://schemas.openxmlformats.org/officeDocument/2006/relationships/worksheet" Target="/xl/worksheets/sheet41.xml" Id="R91097dbb2d88476f" /><Relationship Type="http://schemas.openxmlformats.org/officeDocument/2006/relationships/worksheet" Target="/xl/worksheets/sheet42.xml" Id="R897132cc62c74f7a" /><Relationship Type="http://schemas.openxmlformats.org/officeDocument/2006/relationships/worksheet" Target="/xl/worksheets/sheet43.xml" Id="Rc7cecf3881374c1e" /></Relationships>
</file>

<file path=xl/drawings/_rels/drawing1.xml.rels>&#65279;<?xml version="1.0" encoding="utf-8"?><Relationships xmlns="http://schemas.openxmlformats.org/package/2006/relationships"><Relationship Type="http://schemas.openxmlformats.org/officeDocument/2006/relationships/chart" Target="/xl/drawings/charts/chart1.xml" Id="Rae8e8942775646a9" /></Relationships>
</file>

<file path=xl/drawings/_rels/drawing2.xml.rels>&#65279;<?xml version="1.0" encoding="utf-8"?><Relationships xmlns="http://schemas.openxmlformats.org/package/2006/relationships"><Relationship Type="http://schemas.openxmlformats.org/officeDocument/2006/relationships/chart" Target="/xl/drawings/charts/chart2.xml" Id="R6769f5e2f3464dc6" /></Relationships>
</file>

<file path=xl/drawings/_rels/drawing3.xml.rels>&#65279;<?xml version="1.0" encoding="utf-8"?><Relationships xmlns="http://schemas.openxmlformats.org/package/2006/relationships"><Relationship Type="http://schemas.openxmlformats.org/officeDocument/2006/relationships/chart" Target="/xl/drawings/charts/chart3.xml" Id="R1b68ceab9d954a8a" /></Relationships>
</file>

<file path=xl/drawings/_rels/drawing4.xml.rels>&#65279;<?xml version="1.0" encoding="utf-8"?><Relationships xmlns="http://schemas.openxmlformats.org/package/2006/relationships"><Relationship Type="http://schemas.openxmlformats.org/officeDocument/2006/relationships/chart" Target="/xl/drawings/charts/chart4.xml" Id="Rb787a69f09b94ab1" /></Relationships>
</file>

<file path=xl/drawings/_rels/drawing5.xml.rels>&#65279;<?xml version="1.0" encoding="utf-8"?><Relationships xmlns="http://schemas.openxmlformats.org/package/2006/relationships"><Relationship Type="http://schemas.openxmlformats.org/officeDocument/2006/relationships/chart" Target="/xl/drawings/charts/chart5.xml" Id="R93cfbd43b86e4227" /></Relationships>
</file>

<file path=xl/drawings/_rels/drawing6.xml.rels>&#65279;<?xml version="1.0" encoding="utf-8"?><Relationships xmlns="http://schemas.openxmlformats.org/package/2006/relationships"><Relationship Type="http://schemas.openxmlformats.org/officeDocument/2006/relationships/chart" Target="/xl/drawings/charts/chart6.xml" Id="Ra43d73a0b6194d91" /></Relationships>
</file>

<file path=xl/drawings/_rels/drawing7.xml.rels>&#65279;<?xml version="1.0" encoding="utf-8"?><Relationships xmlns="http://schemas.openxmlformats.org/package/2006/relationships"><Relationship Type="http://schemas.openxmlformats.org/officeDocument/2006/relationships/chart" Target="/xl/drawings/charts/chart7.xml" Id="R0fd90c21185147ab" /></Relationships>
</file>

<file path=xl/drawings/_rels/drawing8.xml.rels>&#65279;<?xml version="1.0" encoding="utf-8"?><Relationships xmlns="http://schemas.openxmlformats.org/package/2006/relationships"><Relationship Type="http://schemas.openxmlformats.org/officeDocument/2006/relationships/chart" Target="/xl/drawings/charts/chart8.xml" Id="Rec7fa185e53a43c8" /></Relationships>
</file>

<file path=xl/drawings/_rels/drawing9.xml.rels>&#65279;<?xml version="1.0" encoding="utf-8"?><Relationships xmlns="http://schemas.openxmlformats.org/package/2006/relationships"><Relationship Type="http://schemas.openxmlformats.org/officeDocument/2006/relationships/chart" Target="/xl/drawings/charts/chart9.xml" Id="Rb14fe4b6c0cb44ce" /></Relationships>
</file>

<file path=xl/drawings/_rels/drawing10.xml.rels>&#65279;<?xml version="1.0" encoding="utf-8"?><Relationships xmlns="http://schemas.openxmlformats.org/package/2006/relationships"><Relationship Type="http://schemas.openxmlformats.org/officeDocument/2006/relationships/chart" Target="/xl/drawings/charts/chart10.xml" Id="Rae20018c57d540b9" /></Relationships>
</file>

<file path=xl/drawings/_rels/drawing11.xml.rels>&#65279;<?xml version="1.0" encoding="utf-8"?><Relationships xmlns="http://schemas.openxmlformats.org/package/2006/relationships"><Relationship Type="http://schemas.openxmlformats.org/officeDocument/2006/relationships/chart" Target="/xl/drawings/charts/chart11.xml" Id="Rcce0515de1a148b2" /></Relationships>
</file>

<file path=xl/drawings/_rels/drawing12.xml.rels>&#65279;<?xml version="1.0" encoding="utf-8"?><Relationships xmlns="http://schemas.openxmlformats.org/package/2006/relationships"><Relationship Type="http://schemas.openxmlformats.org/officeDocument/2006/relationships/chart" Target="/xl/drawings/charts/chart12.xml" Id="R51fee0f34c114c53" /></Relationships>
</file>

<file path=xl/drawings/_rels/drawing13.xml.rels>&#65279;<?xml version="1.0" encoding="utf-8"?><Relationships xmlns="http://schemas.openxmlformats.org/package/2006/relationships"><Relationship Type="http://schemas.openxmlformats.org/officeDocument/2006/relationships/chart" Target="/xl/drawings/charts/chart13.xml" Id="Rac0ab4d446ea46ff" /></Relationships>
</file>

<file path=xl/drawings/_rels/drawing14.xml.rels>&#65279;<?xml version="1.0" encoding="utf-8"?><Relationships xmlns="http://schemas.openxmlformats.org/package/2006/relationships"><Relationship Type="http://schemas.openxmlformats.org/officeDocument/2006/relationships/chart" Target="/xl/drawings/charts/chart14.xml" Id="R03d6fb062cfd4732"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Licensed beds by type of care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Share of licensed beds</c:v>
          </c:tx>
          <c:spPr>
            <a:solidFill xmlns:a="http://schemas.openxmlformats.org/drawingml/2006/main">
              <a:srgbClr val="266966"/>
            </a:solidFill>
          </c:spPr>
          <c:cat>
            <c:strRef>
              <c:f>'Data supply'!$A$2:$A$7</c:f>
              <c:strCache>
                <c:ptCount val="0"/>
              </c:strCache>
            </c:strRef>
          </c:cat>
          <c:val>
            <c:numRef>
              <c:f>'Data supply'!$C$2:$C$7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Ownership and licensed beds (hospitals)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Hospitals</c:v>
          </c:tx>
          <c:spPr>
            <a:solidFill xmlns:a="http://schemas.openxmlformats.org/drawingml/2006/main">
              <a:srgbClr val="266966"/>
            </a:solidFill>
          </c:spPr>
          <c:cat>
            <c:strRef>
              <c:f>'Data ownership'!$A$2:$A$5</c:f>
              <c:strCache>
                <c:ptCount val="0"/>
              </c:strCache>
            </c:strRef>
          </c:cat>
          <c:val>
            <c:numRef>
              <c:f>'Data ownership'!$B$2:$B$5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Use of hospital services (encounters)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Encounters</c:v>
          </c:tx>
          <c:spPr>
            <a:solidFill xmlns:a="http://schemas.openxmlformats.org/drawingml/2006/main">
              <a:srgbClr val="266966"/>
            </a:solidFill>
          </c:spPr>
          <c:cat>
            <c:strRef>
              <c:f>'Data utilization'!$A$2:$A$5</c:f>
              <c:strCache>
                <c:ptCount val="0"/>
              </c:strCache>
            </c:strRef>
          </c:cat>
          <c:val>
            <c:numRef>
              <c:f>'Data utilization'!$B$2:$B$5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Available-bed occupancy, 2012 to 2024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lineChart>
        <c:grouping val="standard"/>
        <c:varyColors val="0"/>
        <c:ser>
          <c:idx val="0"/>
          <c:order val="0"/>
          <c:tx>
            <c:v>Occupancy</c:v>
          </c:tx>
          <c:spPr>
            <a:solidFill xmlns:a="http://schemas.openxmlformats.org/drawingml/2006/main">
              <a:srgbClr val="266966"/>
            </a:solidFill>
            <a:ln xmlns:a="http://schemas.openxmlformats.org/drawingml/2006/main" w="19050">
              <a:solidFill>
                <a:srgbClr val="266966"/>
              </a:solidFill>
              <a:prstDash val="solid"/>
            </a:ln>
          </c:spPr>
          <c:marker>
            <c:symbol val="none"/>
          </c:marker>
          <c:cat>
            <c:strRef>
              <c:f>'Data trends'!$A$2:$A$14</c:f>
              <c:strCache>
                <c:ptCount val="0"/>
              </c:strCache>
            </c:strRef>
          </c:cat>
          <c:val>
            <c:numRef>
              <c:f>'Data trends'!$B$2:$B$14</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Operating and net income margins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Operating margin</c:v>
          </c:tx>
          <c:spPr>
            <a:solidFill xmlns:a="http://schemas.openxmlformats.org/drawingml/2006/main">
              <a:srgbClr val="266966"/>
            </a:solidFill>
          </c:spPr>
          <c:cat>
            <c:strRef>
              <c:f>'Data margins'!$A$2:$A$5</c:f>
              <c:strCache>
                <c:ptCount val="0"/>
              </c:strCache>
            </c:strRef>
          </c:cat>
          <c:val>
            <c:numRef>
              <c:f>'Data margins'!$B$2:$B$5</c:f>
              <c:numCache>
                <c:formatCode>0%</c:formatCode>
                <c:ptCount val="0"/>
              </c:numCache>
            </c:numRef>
          </c:val>
        </c:ser>
        <c:ser>
          <c:idx val="1"/>
          <c:order val="1"/>
          <c:tx>
            <c:v>Net income margin</c:v>
          </c:tx>
          <c:spPr>
            <a:solidFill xmlns:a="http://schemas.openxmlformats.org/drawingml/2006/main">
              <a:srgbClr val="B95139"/>
            </a:solidFill>
          </c:spPr>
          <c:cat>
            <c:strRef>
              <c:f>'Data margins'!$A$2:$A$5</c:f>
              <c:strCache>
                <c:ptCount val="0"/>
              </c:strCache>
            </c:strRef>
          </c:cat>
          <c:val>
            <c:numRef>
              <c:f>'Data margins'!$C$2:$C$5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Operating cost by region (USD)</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Cost per adjusted discharge</c:v>
          </c:tx>
          <c:spPr>
            <a:solidFill xmlns:a="http://schemas.openxmlformats.org/drawingml/2006/main">
              <a:srgbClr val="266966"/>
            </a:solidFill>
          </c:spPr>
          <c:cat>
            <c:strRef>
              <c:f>'Data cost'!$A$2:$A$15</c:f>
              <c:strCache>
                <c:ptCount val="0"/>
              </c:strCache>
            </c:strRef>
          </c:cat>
          <c:val>
            <c:numRef>
              <c:f>'Data cost'!$B$2:$B$15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Reserves and liquidity (USD billions)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USD billions</c:v>
          </c:tx>
          <c:spPr>
            <a:solidFill xmlns:a="http://schemas.openxmlformats.org/drawingml/2006/main">
              <a:srgbClr val="266966"/>
            </a:solidFill>
          </c:spPr>
          <c:cat>
            <c:strRef>
              <c:f>'Data reserves'!$A$2:$A$3</c:f>
              <c:strCache>
                <c:ptCount val="0"/>
              </c:strCache>
            </c:strRef>
          </c:cat>
          <c:val>
            <c:numRef>
              <c:f>'Data reserves'!$B$2:$B$3</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Payer mix (USD billions)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Net patient revenue, USD billions</c:v>
          </c:tx>
          <c:spPr>
            <a:solidFill xmlns:a="http://schemas.openxmlformats.org/drawingml/2006/main">
              <a:srgbClr val="266966"/>
            </a:solidFill>
          </c:spPr>
          <c:cat>
            <c:strRef>
              <c:f>'Data payer'!$A$2:$A$6</c:f>
              <c:strCache>
                <c:ptCount val="0"/>
              </c:strCache>
            </c:strRef>
          </c:cat>
          <c:val>
            <c:numRef>
              <c:f>'Data payer'!$B$2:$B$6</c:f>
              <c:numCache>
                <c:formatCode>#,##0.0</c:formatCode>
                <c:ptCount val="0"/>
              </c:numCache>
            </c:numRef>
          </c:val>
        </c:ser>
        <c:ser>
          <c:idx val="1"/>
          <c:order val="1"/>
          <c:tx>
            <c:v>Allocated expense, USD billions</c:v>
          </c:tx>
          <c:spPr>
            <a:solidFill xmlns:a="http://schemas.openxmlformats.org/drawingml/2006/main">
              <a:srgbClr val="B95139"/>
            </a:solidFill>
          </c:spPr>
          <c:cat>
            <c:strRef>
              <c:f>'Data payer'!$A$2:$A$6</c:f>
              <c:strCache>
                <c:ptCount val="0"/>
              </c:strCache>
            </c:strRef>
          </c:cat>
          <c:val>
            <c:numRef>
              <c:f>'Data payer'!$C$2:$C$6</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9.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Regional occupancy and operating margin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Occupancy</c:v>
          </c:tx>
          <c:spPr>
            <a:solidFill xmlns:a="http://schemas.openxmlformats.org/drawingml/2006/main">
              <a:srgbClr val="266966"/>
            </a:solidFill>
          </c:spPr>
          <c:cat>
            <c:strRef>
              <c:f>'Data regions'!$A$2:$A$15</c:f>
              <c:strCache>
                <c:ptCount val="0"/>
              </c:strCache>
            </c:strRef>
          </c:cat>
          <c:val>
            <c:numRef>
              <c:f>'Data regions'!$B$2:$B$15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10.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Hospital market concentration by county (HHI points (0–10,000))</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Facility HHI</c:v>
          </c:tx>
          <c:spPr>
            <a:solidFill xmlns:a="http://schemas.openxmlformats.org/drawingml/2006/main">
              <a:srgbClr val="266966"/>
            </a:solidFill>
          </c:spPr>
          <c:cat>
            <c:strRef>
              <c:f>'Data markets'!$A$2:$A$9</c:f>
              <c:strCache>
                <c:ptCount val="0"/>
              </c:strCache>
            </c:strRef>
          </c:cat>
          <c:val>
            <c:numRef>
              <c:f>'Data markets'!$B$2:$B$9</c:f>
              <c:numCache>
                <c:formatCode>#,##0</c:formatCode>
                <c:ptCount val="0"/>
              </c:numCache>
            </c:numRef>
          </c:val>
        </c:ser>
        <c:ser>
          <c:idx val="1"/>
          <c:order val="1"/>
          <c:tx>
            <c:v>System HHI</c:v>
          </c:tx>
          <c:spPr>
            <a:solidFill xmlns:a="http://schemas.openxmlformats.org/drawingml/2006/main">
              <a:srgbClr val="B95139"/>
            </a:solidFill>
          </c:spPr>
          <c:cat>
            <c:strRef>
              <c:f>'Data markets'!$A$2:$A$9</c:f>
              <c:strCache>
                <c:ptCount val="0"/>
              </c:strCache>
            </c:strRef>
          </c:cat>
          <c:val>
            <c:numRef>
              <c:f>'Data markets'!$C$2:$C$9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charts/chart1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State support for distressed hospitals (USD millions)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USD millions</c:v>
          </c:tx>
          <c:spPr>
            <a:solidFill xmlns:a="http://schemas.openxmlformats.org/drawingml/2006/main">
              <a:srgbClr val="266966"/>
            </a:solidFill>
          </c:spPr>
          <c:cat>
            <c:strRef>
              <c:f>'Data subsidies'!$A$2:$A$5</c:f>
              <c:strCache>
                <c:ptCount val="0"/>
              </c:strCache>
            </c:strRef>
          </c:cat>
          <c:val>
            <c:numRef>
              <c:f>'Data subsidies'!$B$2:$B$5</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1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Federal policy and Medi-Cal financing (USD billions)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USD billions</c:v>
          </c:tx>
          <c:spPr>
            <a:solidFill xmlns:a="http://schemas.openxmlformats.org/drawingml/2006/main">
              <a:srgbClr val="266966"/>
            </a:solidFill>
          </c:spPr>
          <c:cat>
            <c:strRef>
              <c:f>'Data federal'!$A$2:$A$4</c:f>
              <c:strCache>
                <c:ptCount val="0"/>
              </c:strCache>
            </c:strRef>
          </c:cat>
          <c:val>
            <c:numRef>
              <c:f>'Data federal'!$B$2:$B$4</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1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Hospitals with operating losses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Operating loss share</c:v>
          </c:tx>
          <c:spPr>
            <a:solidFill xmlns:a="http://schemas.openxmlformats.org/drawingml/2006/main">
              <a:srgbClr val="266966"/>
            </a:solidFill>
          </c:spPr>
          <c:cat>
            <c:strRef>
              <c:f>'Data losses'!$A$2:$A$5</c:f>
              <c:strCache>
                <c:ptCount val="0"/>
              </c:strCache>
            </c:strRef>
          </c:cat>
          <c:val>
            <c:numRef>
              <c:f>'Data losses'!$D$2:$D$5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1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Hospitals by Medi-Cal revenue share (share)</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Operating margin</c:v>
          </c:tx>
          <c:spPr>
            <a:solidFill xmlns:a="http://schemas.openxmlformats.org/drawingml/2006/main">
              <a:srgbClr val="266966"/>
            </a:solidFill>
          </c:spPr>
          <c:cat>
            <c:strRef>
              <c:f>'Data medi-cal-groups'!$A$2:$A$4</c:f>
              <c:strCache>
                <c:ptCount val="0"/>
              </c:strCache>
            </c:strRef>
          </c:cat>
          <c:val>
            <c:numRef>
              <c:f>'Data medi-cal-groups'!$D$2:$D$4</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low"/>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e8e8942775646a9"/>
        </a:graphicData>
      </a:graphic>
    </xdr:graphicFrame>
    <xdr:clientData/>
  </xdr:twoCellAnchor>
</xdr:wsDr>
</file>

<file path=xl/drawings/drawing2.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769f5e2f3464dc6"/>
        </a:graphicData>
      </a:graphic>
    </xdr:graphicFrame>
    <xdr:clientData/>
  </xdr:twoCellAnchor>
</xdr:wsDr>
</file>

<file path=xl/drawings/drawing3.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b68ceab9d954a8a"/>
        </a:graphicData>
      </a:graphic>
    </xdr:graphicFrame>
    <xdr:clientData/>
  </xdr:twoCellAnchor>
</xdr:wsDr>
</file>

<file path=xl/drawings/drawing4.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787a69f09b94ab1"/>
        </a:graphicData>
      </a:graphic>
    </xdr:graphicFrame>
    <xdr:clientData/>
  </xdr:twoCellAnchor>
</xdr:wsDr>
</file>

<file path=xl/drawings/drawing5.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3cfbd43b86e4227"/>
        </a:graphicData>
      </a:graphic>
    </xdr:graphicFrame>
    <xdr:clientData/>
  </xdr:twoCellAnchor>
</xdr:wsDr>
</file>

<file path=xl/drawings/drawing6.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43d73a0b6194d91"/>
        </a:graphicData>
      </a:graphic>
    </xdr:graphicFrame>
    <xdr:clientData/>
  </xdr:twoCellAnchor>
</xdr:wsDr>
</file>

<file path=xl/drawings/drawing7.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fd90c21185147ab"/>
        </a:graphicData>
      </a:graphic>
    </xdr:graphicFrame>
    <xdr:clientData/>
  </xdr:twoCellAnchor>
</xdr:wsDr>
</file>

<file path=xl/drawings/drawing8.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c7fa185e53a43c8"/>
        </a:graphicData>
      </a:graphic>
    </xdr:graphicFrame>
    <xdr:clientData/>
  </xdr:twoCellAnchor>
</xdr:wsDr>
</file>

<file path=xl/drawings/drawing9.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14fe4b6c0cb44ce"/>
        </a:graphicData>
      </a:graphic>
    </xdr:graphicFrame>
    <xdr:clientData/>
  </xdr:twoCellAnchor>
</xdr:wsDr>
</file>

<file path=xl/drawings/drawing10.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e20018c57d540b9"/>
        </a:graphicData>
      </a:graphic>
    </xdr:graphicFrame>
    <xdr:clientData/>
  </xdr:twoCellAnchor>
</xdr:wsDr>
</file>

<file path=xl/drawings/drawing11.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ce0515de1a148b2"/>
        </a:graphicData>
      </a:graphic>
    </xdr:graphicFrame>
    <xdr:clientData/>
  </xdr:twoCellAnchor>
</xdr:wsDr>
</file>

<file path=xl/drawings/drawing12.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1fee0f34c114c53"/>
        </a:graphicData>
      </a:graphic>
    </xdr:graphicFrame>
    <xdr:clientData/>
  </xdr:twoCellAnchor>
</xdr:wsDr>
</file>

<file path=xl/drawings/drawing13.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c0ab4d446ea46ff"/>
        </a:graphicData>
      </a:graphic>
    </xdr:graphicFrame>
    <xdr:clientData/>
  </xdr:twoCellAnchor>
</xdr:wsDr>
</file>

<file path=xl/drawings/drawing14.xml><?xml version="1.0" encoding="utf-8"?>
<xdr:wsDr xmlns:xdr="http://schemas.openxmlformats.org/drawingml/2006/spreadsheetDrawing">
  <xdr:twoCellAnchor>
    <xdr:from>
      <xdr:col>1</xdr:col>
      <xdr:colOff>0</xdr:colOff>
      <xdr:row>12</xdr:row>
      <xdr:rowOff>0</xdr:rowOff>
    </xdr:from>
    <xdr:to>
      <xdr:col>11</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3d6fb062cfd473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2ccaf9cec96e42dc" /></Relationships>
</file>

<file path=xl/worksheets/_rels/sheet3.xml.rels>&#65279;<?xml version="1.0" encoding="utf-8"?><Relationships xmlns="http://schemas.openxmlformats.org/package/2006/relationships"><Relationship Type="http://schemas.openxmlformats.org/officeDocument/2006/relationships/drawing" Target="/xl/drawings/drawing2.xml" Id="R079521452b984244" /></Relationships>
</file>

<file path=xl/worksheets/_rels/sheet4.xml.rels>&#65279;<?xml version="1.0" encoding="utf-8"?><Relationships xmlns="http://schemas.openxmlformats.org/package/2006/relationships"><Relationship Type="http://schemas.openxmlformats.org/officeDocument/2006/relationships/drawing" Target="/xl/drawings/drawing3.xml" Id="Rc99ecbf2d2c645a7" /></Relationships>
</file>

<file path=xl/worksheets/_rels/sheet5.xml.rels>&#65279;<?xml version="1.0" encoding="utf-8"?><Relationships xmlns="http://schemas.openxmlformats.org/package/2006/relationships"><Relationship Type="http://schemas.openxmlformats.org/officeDocument/2006/relationships/drawing" Target="/xl/drawings/drawing4.xml" Id="R3188a64e6d0443c4" /></Relationships>
</file>

<file path=xl/worksheets/_rels/sheet6.xml.rels>&#65279;<?xml version="1.0" encoding="utf-8"?><Relationships xmlns="http://schemas.openxmlformats.org/package/2006/relationships"><Relationship Type="http://schemas.openxmlformats.org/officeDocument/2006/relationships/drawing" Target="/xl/drawings/drawing5.xml" Id="Rd1d4e6be859b4942" /></Relationships>
</file>

<file path=xl/worksheets/_rels/sheet7.xml.rels>&#65279;<?xml version="1.0" encoding="utf-8"?><Relationships xmlns="http://schemas.openxmlformats.org/package/2006/relationships"><Relationship Type="http://schemas.openxmlformats.org/officeDocument/2006/relationships/drawing" Target="/xl/drawings/drawing6.xml" Id="R46f8e463c9ef4220" /></Relationships>
</file>

<file path=xl/worksheets/_rels/sheet8.xml.rels>&#65279;<?xml version="1.0" encoding="utf-8"?><Relationships xmlns="http://schemas.openxmlformats.org/package/2006/relationships"><Relationship Type="http://schemas.openxmlformats.org/officeDocument/2006/relationships/drawing" Target="/xl/drawings/drawing7.xml" Id="R7da4b48938d9499f" /></Relationships>
</file>

<file path=xl/worksheets/_rels/sheet9.xml.rels>&#65279;<?xml version="1.0" encoding="utf-8"?><Relationships xmlns="http://schemas.openxmlformats.org/package/2006/relationships"><Relationship Type="http://schemas.openxmlformats.org/officeDocument/2006/relationships/drawing" Target="/xl/drawings/drawing8.xml" Id="R2d677ae95d7c4fe5" /></Relationships>
</file>

<file path=xl/worksheets/_rels/sheet10.xml.rels>&#65279;<?xml version="1.0" encoding="utf-8"?><Relationships xmlns="http://schemas.openxmlformats.org/package/2006/relationships"><Relationship Type="http://schemas.openxmlformats.org/officeDocument/2006/relationships/drawing" Target="/xl/drawings/drawing9.xml" Id="R27e8ac90b01d408c" /></Relationships>
</file>

<file path=xl/worksheets/_rels/sheet11.xml.rels>&#65279;<?xml version="1.0" encoding="utf-8"?><Relationships xmlns="http://schemas.openxmlformats.org/package/2006/relationships"><Relationship Type="http://schemas.openxmlformats.org/officeDocument/2006/relationships/drawing" Target="/xl/drawings/drawing10.xml" Id="R0d801dbc828e4bea" /></Relationships>
</file>

<file path=xl/worksheets/_rels/sheet16.xml.rels>&#65279;<?xml version="1.0" encoding="utf-8"?><Relationships xmlns="http://schemas.openxmlformats.org/package/2006/relationships"><Relationship Type="http://schemas.openxmlformats.org/officeDocument/2006/relationships/drawing" Target="/xl/drawings/drawing11.xml" Id="Rbd8bbc1959ee4ed3" /></Relationships>
</file>

<file path=xl/worksheets/_rels/sheet17.xml.rels>&#65279;<?xml version="1.0" encoding="utf-8"?><Relationships xmlns="http://schemas.openxmlformats.org/package/2006/relationships"><Relationship Type="http://schemas.openxmlformats.org/officeDocument/2006/relationships/drawing" Target="/xl/drawings/drawing12.xml" Id="R0994058d422a4ed4" /></Relationships>
</file>

<file path=xl/worksheets/_rels/sheet18.xml.rels>&#65279;<?xml version="1.0" encoding="utf-8"?><Relationships xmlns="http://schemas.openxmlformats.org/package/2006/relationships"><Relationship Type="http://schemas.openxmlformats.org/officeDocument/2006/relationships/drawing" Target="/xl/drawings/drawing13.xml" Id="R94d2af607abb4ea9" /></Relationships>
</file>

<file path=xl/worksheets/_rels/sheet19.xml.rels>&#65279;<?xml version="1.0" encoding="utf-8"?><Relationships xmlns="http://schemas.openxmlformats.org/package/2006/relationships"><Relationship Type="http://schemas.openxmlformats.org/officeDocument/2006/relationships/drawing" Target="/xl/drawings/drawing14.xml" Id="R8f8ade87df914dd3" /></Relationships>
</file>

<file path=xl/worksheets/sheet1.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California hospitals</x:v>
      </x:c>
      <x:c r="C1" s="175"/>
      <x:c r="D1" s="175"/>
      <x:c r="E1" s="175"/>
      <x:c r="F1" s="175"/>
      <x:c r="G1" s="175"/>
      <x:c r="H1" s="175"/>
      <x:c r="I1" s="175"/>
      <x:c r="J1" s="175"/>
      <x:c r="K1" s="175"/>
    </x:row>
    <x:row r="2" ht="17" customHeight="1">
      <x:c r="A2"/>
      <x:c r="B2" s="178" t="str">
        <x:v>Executive summary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Key finding</x:v>
      </x:c>
      <x:c r="C5" s="190"/>
      <x:c r="D5" s="190"/>
      <x:c r="E5" s="190"/>
      <x:c r="F5" s="190"/>
      <x:c r="G5" s="190"/>
      <x:c r="H5" s="190"/>
      <x:c r="I5" s="190"/>
      <x:c r="J5" s="190"/>
      <x:c r="K5" s="190"/>
    </x:row>
    <x:row r="6" ht="17" customHeight="1">
      <x:c r="A6"/>
      <x:c r="B6" s="190"/>
      <x:c r="C6" s="190"/>
      <x:c r="D6" s="190"/>
      <x:c r="E6" s="190"/>
      <x:c r="F6" s="190"/>
      <x:c r="G6" s="190"/>
      <x:c r="H6" s="190"/>
      <x:c r="I6" s="190"/>
      <x:c r="J6" s="190"/>
      <x:c r="K6" s="190"/>
    </x:row>
    <x:row r="7" ht="17" customHeight="1">
      <x:c r="A7"/>
      <x:c r="B7" s="191" t="str">
        <x:f>'Data summary'!A2</x:f>
        <x:v>The 299 comparable general acute care hospitals had 71,732 licensed beds and 2.78 million inpatient discharges in 2024.</x:v>
      </x:c>
      <x:c r="C7" s="191"/>
      <x:c r="D7" s="191"/>
      <x:c r="E7" s="191"/>
      <x:c r="F7" s="191"/>
      <x:c r="G7" s="191"/>
      <x:c r="H7" s="191"/>
      <x:c r="I7" s="191"/>
      <x:c r="J7" s="191"/>
      <x:c r="K7" s="191"/>
    </x:row>
    <x:row r="8" ht="17" customHeight="1">
      <x:c r="A8"/>
      <x:c r="B8" s="191"/>
      <x:c r="C8" s="191"/>
      <x:c r="D8" s="191"/>
      <x:c r="E8" s="191"/>
      <x:c r="F8" s="191"/>
      <x:c r="G8" s="191"/>
      <x:c r="H8" s="191"/>
      <x:c r="I8" s="191"/>
      <x:c r="J8" s="191"/>
      <x:c r="K8" s="191"/>
    </x:row>
    <x:row r="9" ht="17" customHeight="1">
      <x:c r="A9"/>
      <x:c r="B9" s="191"/>
      <x:c r="C9" s="191"/>
      <x:c r="D9" s="191"/>
      <x:c r="E9" s="191"/>
      <x:c r="F9" s="191"/>
      <x:c r="G9" s="191"/>
      <x:c r="H9" s="191"/>
      <x:c r="I9" s="191"/>
      <x:c r="J9" s="191"/>
      <x:c r="K9" s="191"/>
    </x:row>
    <x:row r="10" ht="17" customHeight="1">
      <x:c r="A10"/>
      <x:c r="B10" s="191" t="str">
        <x:f>'Data summary'!A3</x:f>
        <x:v>Operating margin was 1.7% and net income margin was 6.6%. Of the 299 hospitals, 141 lost money on operations and 97 had a net loss.</x:v>
      </x:c>
      <x:c r="C10" s="191"/>
      <x:c r="D10" s="191"/>
      <x:c r="E10" s="191"/>
      <x:c r="F10" s="191"/>
      <x:c r="G10" s="191"/>
      <x:c r="H10" s="191"/>
      <x:c r="I10" s="191"/>
      <x:c r="J10" s="191"/>
      <x:c r="K10" s="191"/>
    </x:row>
    <x:row r="11" ht="17" customHeight="1">
      <x:c r="A11"/>
      <x:c r="B11" s="191"/>
      <x:c r="C11" s="191"/>
      <x:c r="D11" s="191"/>
      <x:c r="E11" s="191"/>
      <x:c r="F11" s="191"/>
      <x:c r="G11" s="191"/>
      <x:c r="H11" s="191"/>
      <x:c r="I11" s="191"/>
      <x:c r="J11" s="191"/>
      <x:c r="K11" s="191"/>
    </x:row>
    <x:row r="12" ht="17" customHeight="1">
      <x:c r="A12"/>
      <x:c r="B12" s="191"/>
      <x:c r="C12" s="191"/>
      <x:c r="D12" s="191"/>
      <x:c r="E12" s="191"/>
      <x:c r="F12" s="191"/>
      <x:c r="G12" s="191"/>
      <x:c r="H12" s="191"/>
      <x:c r="I12" s="191"/>
      <x:c r="J12" s="191"/>
      <x:c r="K12" s="191"/>
    </x:row>
    <x:row r="13" ht="17" customHeight="1">
      <x:c r="A13"/>
      <x:c r="B13" s="191" t="str">
        <x:f>'Data summary'!A4</x:f>
        <x:v>Of the 61 hospitals that received at least half of their net patient revenue from Medi-Cal, 39 had operating losses and 21 had net losses.</x:v>
      </x:c>
      <x:c r="C13" s="191"/>
      <x:c r="D13" s="191"/>
      <x:c r="E13" s="191"/>
      <x:c r="F13" s="191"/>
      <x:c r="G13" s="191"/>
      <x:c r="H13" s="191"/>
      <x:c r="I13" s="191"/>
      <x:c r="J13" s="191"/>
      <x:c r="K13" s="191"/>
    </x:row>
    <x:row r="14" ht="17" customHeight="1">
      <x:c r="A14"/>
      <x:c r="B14" s="191"/>
      <x:c r="C14" s="191"/>
      <x:c r="D14" s="191"/>
      <x:c r="E14" s="191"/>
      <x:c r="F14" s="191"/>
      <x:c r="G14" s="191"/>
      <x:c r="H14" s="191"/>
      <x:c r="I14" s="191"/>
      <x:c r="J14" s="191"/>
      <x:c r="K14" s="191"/>
    </x:row>
    <x:row r="15" ht="17" customHeight="1">
      <x:c r="A15"/>
      <x:c r="B15" s="191"/>
      <x:c r="C15" s="191"/>
      <x:c r="D15" s="191"/>
      <x:c r="E15" s="191"/>
      <x:c r="F15" s="191"/>
      <x:c r="G15" s="191"/>
      <x:c r="H15" s="191"/>
      <x:c r="I15" s="191"/>
      <x:c r="J15" s="191"/>
      <x:c r="K15" s="191"/>
    </x:row>
    <x:row r="16" ht="17" customHeight="1">
      <x:c r="A16"/>
      <x:c r="B16" s="191" t="str">
        <x:f>'Data summary'!A5</x:f>
        <x:v>In the median county, inpatient market concentration (HHI) is 1,986 with hospitals counted separately and 2,553 with hospitals grouped by health system.</x:v>
      </x:c>
      <x:c r="C16" s="191"/>
      <x:c r="D16" s="191"/>
      <x:c r="E16" s="191"/>
      <x:c r="F16" s="191"/>
      <x:c r="G16" s="191"/>
      <x:c r="H16" s="191"/>
      <x:c r="I16" s="191"/>
      <x:c r="J16" s="191"/>
      <x:c r="K16" s="191"/>
    </x:row>
    <x:row r="17" ht="17" customHeight="1">
      <x:c r="A17"/>
      <x:c r="B17" s="191"/>
      <x:c r="C17" s="191"/>
      <x:c r="D17" s="191"/>
      <x:c r="E17" s="191"/>
      <x:c r="F17" s="191"/>
      <x:c r="G17" s="191"/>
      <x:c r="H17" s="191"/>
      <x:c r="I17" s="191"/>
      <x:c r="J17" s="191"/>
      <x:c r="K17" s="191"/>
    </x:row>
    <x:row r="18" ht="17" customHeight="1">
      <x:c r="A18"/>
      <x:c r="B18" s="191"/>
      <x:c r="C18" s="191"/>
      <x:c r="D18" s="191"/>
      <x:c r="E18" s="191"/>
      <x:c r="F18" s="191"/>
      <x:c r="G18" s="191"/>
      <x:c r="H18" s="191"/>
      <x:c r="I18" s="191"/>
      <x:c r="J18" s="191"/>
      <x:c r="K18" s="191"/>
    </x:row>
    <x:row r="19" ht="17" customHeight="1">
      <x:c r="A19"/>
      <x:c r="B19" s="191" t="str">
        <x:f>'Data summary'!A6</x:f>
        <x:v>California hospitals scored higher than the U.S. average on sepsis care (68.8% vs. 63.6%) but had longer ED stays (183 vs. 170 minutes) and fewer patients who would definitely recommend them.</x:v>
      </x:c>
      <x:c r="C19" s="191"/>
      <x:c r="D19" s="191"/>
      <x:c r="E19" s="191"/>
      <x:c r="F19" s="191"/>
      <x:c r="G19" s="191"/>
      <x:c r="H19" s="191"/>
      <x:c r="I19" s="191"/>
      <x:c r="J19" s="191"/>
      <x:c r="K19" s="191"/>
    </x:row>
    <x:row r="20" ht="17" customHeight="1">
      <x:c r="A20"/>
      <x:c r="B20" s="191"/>
      <x:c r="C20" s="191"/>
      <x:c r="D20" s="191"/>
      <x:c r="E20" s="191"/>
      <x:c r="F20" s="191"/>
      <x:c r="G20" s="191"/>
      <x:c r="H20" s="191"/>
      <x:c r="I20" s="191"/>
      <x:c r="J20" s="191"/>
      <x:c r="K20" s="191"/>
    </x:row>
    <x:row r="21" ht="17" customHeight="1">
      <x:c r="A21"/>
      <x:c r="B21" s="191"/>
      <x:c r="C21" s="191"/>
      <x:c r="D21" s="191"/>
      <x:c r="E21" s="191"/>
      <x:c r="F21" s="191"/>
      <x:c r="G21" s="191"/>
      <x:c r="H21" s="191"/>
      <x:c r="I21" s="191"/>
      <x:c r="J21" s="191"/>
      <x:c r="K21" s="191"/>
    </x:row>
    <x:row r="22" ht="17" customHeight="1">
      <x:c r="A22"/>
      <x:c r="B22" s="191" t="str">
        <x:f>'Data summary'!A7</x:f>
        <x:v>Medi-Cal provided 30.3% of net patient revenue ($44.30 billion). A 3% cut to that revenue would equal $1.33 billion.</x:v>
      </x:c>
      <x:c r="C22" s="191"/>
      <x:c r="D22" s="191"/>
      <x:c r="E22" s="191"/>
      <x:c r="F22" s="191"/>
      <x:c r="G22" s="191"/>
      <x:c r="H22" s="191"/>
      <x:c r="I22" s="191"/>
      <x:c r="J22" s="191"/>
      <x:c r="K22" s="191"/>
    </x:row>
    <x:row r="23" ht="17" customHeight="1">
      <x:c r="A23"/>
      <x:c r="B23" s="191"/>
      <x:c r="C23" s="191"/>
      <x:c r="D23" s="191"/>
      <x:c r="E23" s="191"/>
      <x:c r="F23" s="191"/>
      <x:c r="G23" s="191"/>
      <x:c r="H23" s="191"/>
      <x:c r="I23" s="191"/>
      <x:c r="J23" s="191"/>
      <x:c r="K23" s="191"/>
    </x:row>
    <x:row r="24" ht="17" customHeight="1">
      <x:c r="A24"/>
      <x:c r="B24" s="191"/>
      <x:c r="C24" s="191"/>
      <x:c r="D24" s="191"/>
      <x:c r="E24" s="191"/>
      <x:c r="F24" s="191"/>
      <x:c r="G24" s="191"/>
      <x:c r="H24" s="191"/>
      <x:c r="I24" s="191"/>
      <x:c r="J24" s="191"/>
      <x:c r="K24" s="191"/>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These findings describe the state as a whole. Access problems are local, so the regional, county and hospital pages matter as much as the statewide totals.</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Draft release by CRWDHEALTH LLC. Not a CHCF publication. AI tools assisted with code, drafting and the cover artwork.</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 HCAI Patient Origin and Market Share, 2024; CMS Hospital General Information, HCAHPS and Timely and Effective Care, August 2026 snapshots; DHCS Medi-Cal Financing and Federal Register rule status, rechecked September 26, 2026</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94" t="str">
        <x:v>https://data.chhs.ca.gov/dataset/patient-origin-market-share-pivot-profile-inpatient-emergency-department-and-ambulatory-surgery</x:v>
      </x:c>
      <x:c r="C38" s="194"/>
      <x:c r="D38" s="194"/>
      <x:c r="E38" s="194"/>
      <x:c r="F38" s="194"/>
      <x:c r="G38" s="194"/>
      <x:c r="H38" s="194"/>
      <x:c r="I38" s="194"/>
      <x:c r="J38" s="194"/>
      <x:c r="K38" s="194"/>
    </x:row>
    <x:row r="39" ht="17" customHeight="1">
      <x:c r="A39"/>
      <x:c r="B39" s="194" t="str">
        <x:v>https://data.cms.gov/provider-data/topics/hospitals</x:v>
      </x:c>
      <x:c r="C39" s="194"/>
      <x:c r="D39" s="194"/>
      <x:c r="E39" s="194"/>
      <x:c r="F39" s="194"/>
      <x:c r="G39" s="194"/>
      <x:c r="H39" s="194"/>
      <x:c r="I39" s="194"/>
      <x:c r="J39" s="194"/>
      <x:c r="K39" s="194"/>
    </x:row>
    <x:row r="40" ht="17" customHeight="1">
      <x:c r="A40"/>
      <x:c r="B40" s="194" t="str">
        <x:v>https://www.dhcs.ca.gov/financing/</x:v>
      </x:c>
      <x:c r="C40" s="194"/>
      <x:c r="D40" s="194"/>
      <x:c r="E40" s="194"/>
      <x:c r="F40" s="194"/>
      <x:c r="G40" s="194"/>
      <x:c r="H40" s="194"/>
      <x:c r="I40" s="194"/>
      <x:c r="J40" s="194"/>
      <x:c r="K40" s="19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1/20 · Draft release · Independent CRWDHEALTH analysis · Not endorsed by CHCF</x:v>
      </x:c>
      <x:c r="C43" s="197"/>
      <x:c r="D43" s="197"/>
      <x:c r="E43" s="197"/>
      <x:c r="F43" s="197"/>
      <x:c r="G43" s="197"/>
      <x:c r="H43" s="197"/>
      <x:c r="I43" s="197"/>
      <x:c r="J43" s="197"/>
      <x:c r="K43" s="197"/>
    </x:row>
    <x:row r="44" ht="17" customHeight="1">
      <x:c r="A44"/>
      <x:c r="B44" s="197" t="str">
        <x:v>Data tab: Data summary · 6 records · Preview 6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K6"/>
    <x:mergeCell ref="B7:K9"/>
    <x:mergeCell ref="B10:K12"/>
    <x:mergeCell ref="B13:K15"/>
    <x:mergeCell ref="B16:K18"/>
    <x:mergeCell ref="B19:K21"/>
    <x:mergeCell ref="B22:K24"/>
    <x:mergeCell ref="B37:K37"/>
    <x:mergeCell ref="B38:K38"/>
    <x:mergeCell ref="B39:K39"/>
    <x:mergeCell ref="B40:K40"/>
    <x:mergeCell ref="B43:K43"/>
    <x:mergeCell ref="B44:K44"/>
  </x:mergeCells>
  <x:printOptions headings="0" gridLines="0"/>
  <x:pageMargins left="0.3" right="0.3" top="0.3" bottom="0.3" header="0.1" footer="0.1"/>
  <x:pageSetup paperSize="1" orientation="landscape" fitToWidth="1" fitToHeight="1"/>
</x:worksheet>
</file>

<file path=xl/worksheets/sheet2.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Licensed beds by type of care</x:v>
      </x:c>
      <x:c r="C1" s="175"/>
      <x:c r="D1" s="175"/>
      <x:c r="E1" s="175"/>
      <x:c r="F1" s="175"/>
      <x:c r="G1" s="175"/>
      <x:c r="H1" s="175"/>
      <x:c r="I1" s="175"/>
      <x:c r="J1" s="175"/>
      <x:c r="K1" s="175"/>
    </x:row>
    <x:row r="2" ht="17" customHeight="1">
      <x:c r="A2"/>
      <x:c r="B2" s="178" t="str">
        <x:v>Acute care accounts for 84.4% of licensed beds. | 2024 reported financial periods</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Type of care</x:v>
      </x:c>
      <x:c r="C5" s="190"/>
      <x:c r="D5" s="190" t="str">
        <x:v>Licensed beds</x:v>
      </x:c>
      <x:c r="E5" s="190"/>
      <x:c r="F5" s="190" t="str">
        <x:v>Share of licensed beds</x:v>
      </x:c>
      <x:c r="G5" s="190"/>
      <x:c r="H5" s="190" t="str">
        <x:v>Patient days</x:v>
      </x:c>
      <x:c r="I5" s="190"/>
      <x:c r="J5" s="190" t="str">
        <x:v>Discharges</x:v>
      </x:c>
      <x:c r="K5" s="190"/>
    </x:row>
    <x:row r="6" ht="17" customHeight="1">
      <x:c r="A6"/>
      <x:c r="B6" s="202" t="str">
        <x:f>'Data supply'!A2</x:f>
        <x:v>Acute care</x:v>
      </x:c>
      <x:c r="C6" s="202"/>
      <x:c r="D6" s="202" t="n">
        <x:f>'Data supply'!B2</x:f>
        <x:v>60506</x:v>
      </x:c>
      <x:c r="E6" s="202"/>
      <x:c r="F6" s="203" t="n">
        <x:f>'Data supply'!C2</x:f>
        <x:v>0.8435008085652149</x:v>
      </x:c>
      <x:c r="G6" s="203"/>
      <x:c r="H6" s="202" t="n">
        <x:f>'Data supply'!D2</x:f>
        <x:v>13250009</x:v>
      </x:c>
      <x:c r="I6" s="202"/>
      <x:c r="J6" s="202" t="n">
        <x:f>'Data supply'!E2</x:f>
        <x:v>2627959</x:v>
      </x:c>
      <x:c r="K6" s="202"/>
    </x:row>
    <x:row r="7" ht="17" customHeight="1">
      <x:c r="A7"/>
      <x:c r="B7" s="202" t="str">
        <x:f>'Data supply'!A3</x:f>
        <x:v>Long-term care</x:v>
      </x:c>
      <x:c r="C7" s="202"/>
      <x:c r="D7" s="202" t="n">
        <x:f>'Data supply'!B3</x:f>
        <x:v>5621</x:v>
      </x:c>
      <x:c r="E7" s="202"/>
      <x:c r="F7" s="203" t="n">
        <x:f>'Data supply'!C3</x:f>
        <x:v>0.07836112195393967</x:v>
      </x:c>
      <x:c r="G7" s="203"/>
      <x:c r="H7" s="202" t="n">
        <x:f>'Data supply'!D3</x:f>
        <x:v>1557111</x:v>
      </x:c>
      <x:c r="I7" s="202"/>
      <x:c r="J7" s="202" t="n">
        <x:f>'Data supply'!E3</x:f>
        <x:v>22521</x:v>
      </x:c>
      <x:c r="K7" s="202"/>
    </x:row>
    <x:row r="8" ht="17" customHeight="1">
      <x:c r="A8"/>
      <x:c r="B8" s="202" t="str">
        <x:f>'Data supply'!A4</x:f>
        <x:v>Psychiatric care</x:v>
      </x:c>
      <x:c r="C8" s="202"/>
      <x:c r="D8" s="202" t="n">
        <x:f>'Data supply'!B4</x:f>
        <x:v>3452</x:v>
      </x:c>
      <x:c r="E8" s="202"/>
      <x:c r="F8" s="203" t="n">
        <x:f>'Data supply'!C4</x:f>
        <x:v>0.04812357107009424</x:v>
      </x:c>
      <x:c r="G8" s="203"/>
      <x:c r="H8" s="202" t="n">
        <x:f>'Data supply'!D4</x:f>
        <x:v>876704</x:v>
      </x:c>
      <x:c r="I8" s="202"/>
      <x:c r="J8" s="202" t="n">
        <x:f>'Data supply'!E4</x:f>
        <x:v>92769</x:v>
      </x:c>
      <x:c r="K8" s="202"/>
    </x:row>
    <x:row r="9" ht="17" customHeight="1">
      <x:c r="A9"/>
      <x:c r="B9" s="202" t="str">
        <x:f>'Data supply'!A5</x:f>
        <x:v>Rehabilitation</x:v>
      </x:c>
      <x:c r="C9" s="202"/>
      <x:c r="D9" s="202" t="n">
        <x:f>'Data supply'!B5</x:f>
        <x:v>1840</x:v>
      </x:c>
      <x:c r="E9" s="202"/>
      <x:c r="F9" s="203" t="n">
        <x:f>'Data supply'!C5</x:f>
        <x:v>0.025651034405843976</x:v>
      </x:c>
      <x:c r="G9" s="203"/>
      <x:c r="H9" s="202" t="n">
        <x:f>'Data supply'!D5</x:f>
        <x:v>382618</x:v>
      </x:c>
      <x:c r="I9" s="202"/>
      <x:c r="J9" s="202" t="n">
        <x:f>'Data supply'!E5</x:f>
        <x:v>29158</x:v>
      </x:c>
      <x:c r="K9" s="202"/>
    </x:row>
    <x:row r="10" ht="17" customHeight="1">
      <x:c r="A10"/>
      <x:c r="B10" s="202" t="str">
        <x:f>'Data supply'!A6</x:f>
        <x:v>Chemical dependency</x:v>
      </x:c>
      <x:c r="C10" s="202"/>
      <x:c r="D10" s="202" t="n">
        <x:f>'Data supply'!B6</x:f>
        <x:v>158</x:v>
      </x:c>
      <x:c r="E10" s="202"/>
      <x:c r="F10" s="203" t="n">
        <x:f>'Data supply'!C6</x:f>
        <x:v>0.0022026431718061676</x:v>
      </x:c>
      <x:c r="G10" s="203"/>
      <x:c r="H10" s="202" t="n">
        <x:f>'Data supply'!D6</x:f>
        <x:v>16652</x:v>
      </x:c>
      <x:c r="I10" s="202"/>
      <x:c r="J10" s="202" t="n">
        <x:f>'Data supply'!E6</x:f>
        <x:v>3287</x:v>
      </x:c>
      <x:c r="K10" s="202"/>
    </x:row>
    <x:row r="11" ht="17" customHeight="1">
      <x:c r="A11"/>
      <x:c r="B11" s="202" t="str">
        <x:f>'Data supply'!A7</x:f>
        <x:v>Residential and other</x:v>
      </x:c>
      <x:c r="C11" s="202"/>
      <x:c r="D11" s="202" t="n">
        <x:f>'Data supply'!B7</x:f>
        <x:v>155</x:v>
      </x:c>
      <x:c r="E11" s="202"/>
      <x:c r="F11" s="203" t="n">
        <x:f>'Data supply'!C7</x:f>
        <x:v>0.002160820833100987</x:v>
      </x:c>
      <x:c r="G11" s="203"/>
      <x:c r="H11" s="202" t="n">
        <x:f>'Data supply'!D7</x:f>
        <x:v>35297</x:v>
      </x:c>
      <x:c r="I11" s="202"/>
      <x:c r="J11" s="202" t="n">
        <x:f>'Data supply'!E7</x:f>
        <x:v>17</x:v>
      </x:c>
      <x:c r="K11" s="202"/>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 299 hospitals report 71,732 licensed beds, 68,429 available beds and 46,825 staffed beds. Each is a different measure of capacity, so they should not be added together. Long-term and psychiatric care account for 9,073 licensed beds inside these general acute hospitals.</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Types of care follow HCAI’s classification within general acute hospitals. Licensed beds are counted at the end of the reporting period and exclude suspended beds and nursery bassinets. Discharges include transfers between types of care. Figures may not sum due to rounding.</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2/20 · Draft release · Independent CRWDHEALTH analysis · Not endorsed by CHCF</x:v>
      </x:c>
      <x:c r="C43" s="197"/>
      <x:c r="D43" s="197"/>
      <x:c r="E43" s="197"/>
      <x:c r="F43" s="197"/>
      <x:c r="G43" s="197"/>
      <x:c r="H43" s="197"/>
      <x:c r="I43" s="197"/>
      <x:c r="J43" s="197"/>
      <x:c r="K43" s="197"/>
    </x:row>
    <x:row r="44" ht="17" customHeight="1">
      <x:c r="A44"/>
      <x:c r="B44" s="197" t="str">
        <x:v>Data tab: Data supply · 6 records · Preview 6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I5"/>
    <x:mergeCell ref="J5:K5"/>
    <x:mergeCell ref="B6:C6"/>
    <x:mergeCell ref="D6:E6"/>
    <x:mergeCell ref="F6:G6"/>
    <x:mergeCell ref="H6:I6"/>
    <x:mergeCell ref="J6:K6"/>
    <x:mergeCell ref="B7:C7"/>
    <x:mergeCell ref="D7:E7"/>
    <x:mergeCell ref="F7:G7"/>
    <x:mergeCell ref="H7:I7"/>
    <x:mergeCell ref="J7:K7"/>
    <x:mergeCell ref="B8:C8"/>
    <x:mergeCell ref="D8:E8"/>
    <x:mergeCell ref="F8:G8"/>
    <x:mergeCell ref="H8:I8"/>
    <x:mergeCell ref="J8:K8"/>
    <x:mergeCell ref="B9:C9"/>
    <x:mergeCell ref="D9:E9"/>
    <x:mergeCell ref="F9:G9"/>
    <x:mergeCell ref="H9:I9"/>
    <x:mergeCell ref="J9:K9"/>
    <x:mergeCell ref="B10:C10"/>
    <x:mergeCell ref="D10:E10"/>
    <x:mergeCell ref="F10:G10"/>
    <x:mergeCell ref="H10:I10"/>
    <x:mergeCell ref="J10:K10"/>
    <x:mergeCell ref="B11:C11"/>
    <x:mergeCell ref="D11:E11"/>
    <x:mergeCell ref="F11:G11"/>
    <x:mergeCell ref="H11:I11"/>
    <x:mergeCell ref="J11:K11"/>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2ccaf9cec96e42dc"/>
</x:worksheet>
</file>

<file path=xl/worksheets/sheet3.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Ownership and licensed beds</x:v>
      </x:c>
      <x:c r="C1" s="175"/>
      <x:c r="D1" s="175"/>
      <x:c r="E1" s="175"/>
      <x:c r="F1" s="175"/>
      <x:c r="G1" s="175"/>
      <x:c r="H1" s="175"/>
      <x:c r="I1" s="175"/>
      <x:c r="J1" s="175"/>
      <x:c r="K1" s="175"/>
    </x:row>
    <x:row r="2" ht="17" customHeight="1">
      <x:c r="A2"/>
      <x:c r="B2" s="178" t="str">
        <x:v>Nonprofit hospitals make up 56.9% of hospitals and hold 64.8% of licensed beds.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HCAI control</x:v>
      </x:c>
      <x:c r="C5" s="190"/>
      <x:c r="D5" s="190"/>
      <x:c r="E5" s="190" t="str">
        <x:v>Hospitals</x:v>
      </x:c>
      <x:c r="F5" s="190"/>
      <x:c r="G5" s="190"/>
      <x:c r="H5" s="190" t="str">
        <x:v>Licensed beds</x:v>
      </x:c>
      <x:c r="I5" s="190"/>
      <x:c r="J5" s="190"/>
      <x:c r="K5" s="190"/>
    </x:row>
    <x:row r="6" ht="17" customHeight="1">
      <x:c r="A6"/>
      <x:c r="B6" s="202" t="str">
        <x:f>'Data ownership'!A2</x:f>
        <x:v>Non-Profit</x:v>
      </x:c>
      <x:c r="C6" s="202"/>
      <x:c r="D6" s="202"/>
      <x:c r="E6" s="202" t="n">
        <x:f>'Data ownership'!B2</x:f>
        <x:v>170</x:v>
      </x:c>
      <x:c r="F6" s="202"/>
      <x:c r="G6" s="202"/>
      <x:c r="H6" s="202" t="n">
        <x:f>'Data ownership'!C2</x:f>
        <x:v>46450</x:v>
      </x:c>
      <x:c r="I6" s="202"/>
      <x:c r="J6" s="202"/>
      <x:c r="K6" s="202"/>
    </x:row>
    <x:row r="7" ht="17" customHeight="1">
      <x:c r="A7"/>
      <x:c r="B7" s="202" t="str">
        <x:f>'Data ownership'!A3</x:f>
        <x:v>Investor</x:v>
      </x:c>
      <x:c r="C7" s="202"/>
      <x:c r="D7" s="202"/>
      <x:c r="E7" s="202" t="n">
        <x:f>'Data ownership'!B3</x:f>
        <x:v>79</x:v>
      </x:c>
      <x:c r="F7" s="202"/>
      <x:c r="G7" s="202"/>
      <x:c r="H7" s="202" t="n">
        <x:f>'Data ownership'!C3</x:f>
        <x:v>14046</x:v>
      </x:c>
      <x:c r="I7" s="202"/>
      <x:c r="J7" s="202"/>
      <x:c r="K7" s="202"/>
    </x:row>
    <x:row r="8" ht="17" customHeight="1">
      <x:c r="A8"/>
      <x:c r="B8" s="202" t="str">
        <x:f>'Data ownership'!A4</x:f>
        <x:v>District</x:v>
      </x:c>
      <x:c r="C8" s="202"/>
      <x:c r="D8" s="202"/>
      <x:c r="E8" s="202" t="n">
        <x:f>'Data ownership'!B4</x:f>
        <x:v>33</x:v>
      </x:c>
      <x:c r="F8" s="202"/>
      <x:c r="G8" s="202"/>
      <x:c r="H8" s="202" t="n">
        <x:f>'Data ownership'!C4</x:f>
        <x:v>4802</x:v>
      </x:c>
      <x:c r="I8" s="202"/>
      <x:c r="J8" s="202"/>
      <x:c r="K8" s="202"/>
    </x:row>
    <x:row r="9" ht="17" customHeight="1">
      <x:c r="A9"/>
      <x:c r="B9" s="202" t="str">
        <x:f>'Data ownership'!A5</x:f>
        <x:v>City/County</x:v>
      </x:c>
      <x:c r="C9" s="202"/>
      <x:c r="D9" s="202"/>
      <x:c r="E9" s="202" t="n">
        <x:f>'Data ownership'!B5</x:f>
        <x:v>17</x:v>
      </x:c>
      <x:c r="F9" s="202"/>
      <x:c r="G9" s="202"/>
      <x:c r="H9" s="202" t="n">
        <x:f>'Data ownership'!C5</x:f>
        <x:v>6434</x:v>
      </x:c>
      <x:c r="I9" s="202"/>
      <x:c r="J9" s="202"/>
      <x:c r="K9" s="202"/>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Of the 299 hospitals, 170 are nonprofit. The rest are 79 investor-owned, 33 district and 17 city or county hospitals. Type of control describes legal ownership. On its own, it says nothing about charity care or financial health.</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Type of control as reported to HCAI. The chart shows hospital counts; the table also shows licensed beds.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3/20 · Draft release · Independent CRWDHEALTH analysis · Not endorsed by CHCF</x:v>
      </x:c>
      <x:c r="C43" s="197"/>
      <x:c r="D43" s="197"/>
      <x:c r="E43" s="197"/>
      <x:c r="F43" s="197"/>
      <x:c r="G43" s="197"/>
      <x:c r="H43" s="197"/>
      <x:c r="I43" s="197"/>
      <x:c r="J43" s="197"/>
      <x:c r="K43" s="197"/>
    </x:row>
    <x:row r="44" ht="17" customHeight="1">
      <x:c r="A44"/>
      <x:c r="B44" s="197" t="str">
        <x:v>Data tab: Data ownership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5"/>
    <x:mergeCell ref="E5:G5"/>
    <x:mergeCell ref="H5:K5"/>
    <x:mergeCell ref="B6:D6"/>
    <x:mergeCell ref="E6:G6"/>
    <x:mergeCell ref="H6:K6"/>
    <x:mergeCell ref="B7:D7"/>
    <x:mergeCell ref="E7:G7"/>
    <x:mergeCell ref="H7:K7"/>
    <x:mergeCell ref="B8:D8"/>
    <x:mergeCell ref="E8:G8"/>
    <x:mergeCell ref="H8:K8"/>
    <x:mergeCell ref="B9:D9"/>
    <x:mergeCell ref="E9:G9"/>
    <x:mergeCell ref="H9:K9"/>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079521452b984244"/>
</x:worksheet>
</file>

<file path=xl/worksheets/sheet4.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Use of hospital services</x:v>
      </x:c>
      <x:c r="C1" s="175"/>
      <x:c r="D1" s="175"/>
      <x:c r="E1" s="175"/>
      <x:c r="F1" s="175"/>
      <x:c r="G1" s="175"/>
      <x:c r="H1" s="175"/>
      <x:c r="I1" s="175"/>
      <x:c r="J1" s="175"/>
      <x:c r="K1" s="175"/>
    </x:row>
    <x:row r="2" ht="17" customHeight="1">
      <x:c r="A2"/>
      <x:c r="B2" s="178" t="str">
        <x:v>Emergency departments accounted for 26.2% of outpatient visits.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Service</x:v>
      </x:c>
      <x:c r="C5" s="190"/>
      <x:c r="D5" s="190"/>
      <x:c r="E5" s="190"/>
      <x:c r="F5" s="190"/>
      <x:c r="G5" s="190" t="str">
        <x:v>Encounters</x:v>
      </x:c>
      <x:c r="H5" s="190"/>
      <x:c r="I5" s="190"/>
      <x:c r="J5" s="190"/>
      <x:c r="K5" s="190"/>
    </x:row>
    <x:row r="6" ht="17" customHeight="1">
      <x:c r="A6"/>
      <x:c r="B6" s="202" t="str">
        <x:f>'Data utilization'!A2</x:f>
        <x:v>Inpatient admissions (296 hospitals)*</x:v>
      </x:c>
      <x:c r="C6" s="202"/>
      <x:c r="D6" s="202"/>
      <x:c r="E6" s="202"/>
      <x:c r="F6" s="202"/>
      <x:c r="G6" s="202" t="n">
        <x:f>'Data utilization'!B2</x:f>
        <x:v>2780212</x:v>
      </x:c>
      <x:c r="H6" s="202"/>
      <x:c r="I6" s="202"/>
      <x:c r="J6" s="202"/>
      <x:c r="K6" s="202"/>
    </x:row>
    <x:row r="7" ht="17" customHeight="1">
      <x:c r="A7"/>
      <x:c r="B7" s="202" t="str">
        <x:f>'Data utilization'!A3</x:f>
        <x:v>Inpatient discharges</x:v>
      </x:c>
      <x:c r="C7" s="202"/>
      <x:c r="D7" s="202"/>
      <x:c r="E7" s="202"/>
      <x:c r="F7" s="202"/>
      <x:c r="G7" s="202" t="n">
        <x:f>'Data utilization'!B3</x:f>
        <x:v>2775711</x:v>
      </x:c>
      <x:c r="H7" s="202"/>
      <x:c r="I7" s="202"/>
      <x:c r="J7" s="202"/>
      <x:c r="K7" s="202"/>
    </x:row>
    <x:row r="8" ht="17" customHeight="1">
      <x:c r="A8"/>
      <x:c r="B8" s="202" t="str">
        <x:f>'Data utilization'!A4</x:f>
        <x:v>Non-ED outpatient visits</x:v>
      </x:c>
      <x:c r="C8" s="202"/>
      <x:c r="D8" s="202"/>
      <x:c r="E8" s="202"/>
      <x:c r="F8" s="202"/>
      <x:c r="G8" s="202" t="n">
        <x:f>'Data utilization'!B4</x:f>
        <x:v>37817933</x:v>
      </x:c>
      <x:c r="H8" s="202"/>
      <x:c r="I8" s="202"/>
      <x:c r="J8" s="202"/>
      <x:c r="K8" s="202"/>
    </x:row>
    <x:row r="9" ht="17" customHeight="1">
      <x:c r="A9"/>
      <x:c r="B9" s="202" t="str">
        <x:f>'Data utilization'!A5</x:f>
        <x:v>Emergency department visits</x:v>
      </x:c>
      <x:c r="C9" s="202"/>
      <x:c r="D9" s="202"/>
      <x:c r="E9" s="202"/>
      <x:c r="F9" s="202"/>
      <x:c r="G9" s="202" t="n">
        <x:f>'Data utilization'!B5</x:f>
        <x:v>13400908</x:v>
      </x:c>
      <x:c r="H9" s="202"/>
      <x:c r="I9" s="202"/>
      <x:c r="J9" s="202"/>
      <x:c r="K9" s="202"/>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Hospitals reported 51.22 million outpatient visits, 13.40 million of them in emergency departments (EDs). Available-bed occupancy was 65.0%. At the 296 hospitals that reported admissions, admissions were 100.2% of discharges.</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*Admissions come from each hospital’s 2024 annual disclosure report in HCAI’s SIERA system (page 18, column 13, line 170), matched on reporting period. 3 hospitals left the line blank and are shown as missing. Admissions exclude nursery admissions and in-house transfers. Discharges include deaths and transfers between types of care. Non-ED visits are outpatient visits minus ED visits.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 HCAI SIERA hospital annual disclosure reports, 2024 periods (revised versions); HCAI Accounting Manual, Chapter 7000, page 18 admissions unit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94" t="str">
        <x:v>https://reports.siera.hcai.ca.gov/</x:v>
      </x:c>
      <x:c r="C38" s="194"/>
      <x:c r="D38" s="194"/>
      <x:c r="E38" s="194"/>
      <x:c r="F38" s="194"/>
      <x:c r="G38" s="194"/>
      <x:c r="H38" s="194"/>
      <x:c r="I38" s="194"/>
      <x:c r="J38" s="194"/>
      <x:c r="K38" s="194"/>
    </x:row>
    <x:row r="39" ht="17" customHeight="1">
      <x:c r="A39"/>
      <x:c r="B39" s="194" t="str">
        <x:v>https://hcai.ca.gov/document/chpt7000/</x:v>
      </x:c>
      <x:c r="C39" s="194"/>
      <x:c r="D39" s="194"/>
      <x:c r="E39" s="194"/>
      <x:c r="F39" s="194"/>
      <x:c r="G39" s="194"/>
      <x:c r="H39" s="194"/>
      <x:c r="I39" s="194"/>
      <x:c r="J39" s="194"/>
      <x:c r="K39" s="19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4/20 · Draft release · Independent CRWDHEALTH analysis · Not endorsed by CHCF</x:v>
      </x:c>
      <x:c r="C43" s="197"/>
      <x:c r="D43" s="197"/>
      <x:c r="E43" s="197"/>
      <x:c r="F43" s="197"/>
      <x:c r="G43" s="197"/>
      <x:c r="H43" s="197"/>
      <x:c r="I43" s="197"/>
      <x:c r="J43" s="197"/>
      <x:c r="K43" s="197"/>
    </x:row>
    <x:row r="44" ht="17" customHeight="1">
      <x:c r="A44"/>
      <x:c r="B44" s="197" t="str">
        <x:v>Data tab: Data utilization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F5"/>
    <x:mergeCell ref="G5:K5"/>
    <x:mergeCell ref="B6:F6"/>
    <x:mergeCell ref="G6:K6"/>
    <x:mergeCell ref="B7:F7"/>
    <x:mergeCell ref="G7:K7"/>
    <x:mergeCell ref="B8:F8"/>
    <x:mergeCell ref="G8:K8"/>
    <x:mergeCell ref="B9:F9"/>
    <x:mergeCell ref="G9:K9"/>
    <x:mergeCell ref="B37:K37"/>
    <x:mergeCell ref="B38:K38"/>
    <x:mergeCell ref="B39:K39"/>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c99ecbf2d2c645a7"/>
</x:worksheet>
</file>

<file path=xl/worksheets/sheet5.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Available-bed occupancy, 2012 to 2024</x:v>
      </x:c>
      <x:c r="C1" s="175"/>
      <x:c r="D1" s="175"/>
      <x:c r="E1" s="175"/>
      <x:c r="F1" s="175"/>
      <x:c r="G1" s="175"/>
      <x:c r="H1" s="175"/>
      <x:c r="I1" s="175"/>
      <x:c r="J1" s="175"/>
      <x:c r="K1" s="175"/>
    </x:row>
    <x:row r="2" ht="17" customHeight="1">
      <x:c r="A2"/>
      <x:c r="B2" s="178" t="str">
        <x:v>Occupancy has risen since 2012. | 2012 to 2024 annual cohorts</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Year</x:v>
      </x:c>
      <x:c r="C5" s="190"/>
      <x:c r="D5" s="190"/>
      <x:c r="E5" s="190" t="str">
        <x:v>Occupancy</x:v>
      </x:c>
      <x:c r="F5" s="190"/>
      <x:c r="G5" s="190"/>
      <x:c r="H5" s="190" t="str">
        <x:v>Cohort hospitals</x:v>
      </x:c>
      <x:c r="I5" s="190"/>
      <x:c r="J5" s="190"/>
      <x:c r="K5" s="190"/>
    </x:row>
    <x:row r="6" ht="17" customHeight="1">
      <x:c r="A6"/>
      <x:c r="B6" s="202" t="str">
        <x:f>'Data trends'!A2</x:f>
        <x:v>2012</x:v>
      </x:c>
      <x:c r="C6" s="202"/>
      <x:c r="D6" s="202"/>
      <x:c r="E6" s="203" t="n">
        <x:f>'Data trends'!B2</x:f>
        <x:v>0.602659</x:v>
      </x:c>
      <x:c r="F6" s="203"/>
      <x:c r="G6" s="203"/>
      <x:c r="H6" s="202" t="n">
        <x:f>'Data trends'!C2</x:f>
        <x:v>313</x:v>
      </x:c>
      <x:c r="I6" s="202"/>
      <x:c r="J6" s="202"/>
      <x:c r="K6" s="202"/>
    </x:row>
    <x:row r="7" ht="17" customHeight="1">
      <x:c r="A7"/>
      <x:c r="B7" s="202" t="str">
        <x:f>'Data trends'!A3</x:f>
        <x:v>2013</x:v>
      </x:c>
      <x:c r="C7" s="202"/>
      <x:c r="D7" s="202"/>
      <x:c r="E7" s="203" t="n">
        <x:f>'Data trends'!B3</x:f>
        <x:v>0.593127</x:v>
      </x:c>
      <x:c r="F7" s="203"/>
      <x:c r="G7" s="203"/>
      <x:c r="H7" s="202" t="n">
        <x:f>'Data trends'!C3</x:f>
        <x:v>314</x:v>
      </x:c>
      <x:c r="I7" s="202"/>
      <x:c r="J7" s="202"/>
      <x:c r="K7" s="202"/>
    </x:row>
    <x:row r="8" ht="17" customHeight="1">
      <x:c r="A8"/>
      <x:c r="B8" s="202" t="str">
        <x:f>'Data trends'!A4</x:f>
        <x:v>2014</x:v>
      </x:c>
      <x:c r="C8" s="202"/>
      <x:c r="D8" s="202"/>
      <x:c r="E8" s="203" t="n">
        <x:f>'Data trends'!B4</x:f>
        <x:v>0.594107</x:v>
      </x:c>
      <x:c r="F8" s="203"/>
      <x:c r="G8" s="203"/>
      <x:c r="H8" s="202" t="n">
        <x:f>'Data trends'!C4</x:f>
        <x:v>320</x:v>
      </x:c>
      <x:c r="I8" s="202"/>
      <x:c r="J8" s="202"/>
      <x:c r="K8" s="202"/>
    </x:row>
    <x:row r="9" ht="17" customHeight="1">
      <x:c r="A9"/>
      <x:c r="B9" s="202" t="str">
        <x:f>'Data trends'!A5</x:f>
        <x:v>2015</x:v>
      </x:c>
      <x:c r="C9" s="202"/>
      <x:c r="D9" s="202"/>
      <x:c r="E9" s="203" t="n">
        <x:f>'Data trends'!B5</x:f>
        <x:v>0.601728</x:v>
      </x:c>
      <x:c r="F9" s="203"/>
      <x:c r="G9" s="203"/>
      <x:c r="H9" s="202" t="n">
        <x:f>'Data trends'!C5</x:f>
        <x:v>314</x:v>
      </x:c>
      <x:c r="I9" s="202"/>
      <x:c r="J9" s="202"/>
      <x:c r="K9" s="202"/>
    </x:row>
    <x:row r="10" ht="17" customHeight="1">
      <x:c r="A10"/>
      <x:c r="B10" s="202" t="str">
        <x:f>'Data trends'!A6</x:f>
        <x:v>2016</x:v>
      </x:c>
      <x:c r="C10" s="202"/>
      <x:c r="D10" s="202"/>
      <x:c r="E10" s="203" t="n">
        <x:f>'Data trends'!B6</x:f>
        <x:v>0.609104</x:v>
      </x:c>
      <x:c r="F10" s="203"/>
      <x:c r="G10" s="203"/>
      <x:c r="H10" s="202" t="n">
        <x:f>'Data trends'!C6</x:f>
        <x:v>301</x:v>
      </x:c>
      <x:c r="I10" s="202"/>
      <x:c r="J10" s="202"/>
      <x:c r="K10" s="202"/>
    </x:row>
    <x:row r="11" ht="17" customHeight="1">
      <x:c r="A11"/>
      <x:c r="B11" s="202" t="str">
        <x:f>'Data trends'!A7</x:f>
        <x:v>2017</x:v>
      </x:c>
      <x:c r="C11" s="202"/>
      <x:c r="D11" s="202"/>
      <x:c r="E11" s="203" t="n">
        <x:f>'Data trends'!B7</x:f>
        <x:v>0.612217</x:v>
      </x:c>
      <x:c r="F11" s="203"/>
      <x:c r="G11" s="203"/>
      <x:c r="H11" s="202" t="n">
        <x:f>'Data trends'!C7</x:f>
        <x:v>311</x:v>
      </x:c>
      <x:c r="I11" s="202"/>
      <x:c r="J11" s="202"/>
      <x:c r="K11" s="202"/>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Available-bed occupancy rose from 60.3% in 2012 to 65.0% in 2024. The change reflects patient volume, the number of available beds and which hospitals were in each year’s cohort. It does not show how individual hospitals changed.</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The trend uses 13 annual snapshots. Each year uses that year’s comparable general acute cohort, so closures, mergers and reporting changes affect the trend. Dollar values in the supporting data are not adjusted for inflation.</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Files, 2012–2024; each year’s comparable GAC cohort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5/20 · Draft release · Independent CRWDHEALTH analysis · Not endorsed by CHCF</x:v>
      </x:c>
      <x:c r="C43" s="197"/>
      <x:c r="D43" s="197"/>
      <x:c r="E43" s="197"/>
      <x:c r="F43" s="197"/>
      <x:c r="G43" s="197"/>
      <x:c r="H43" s="197"/>
      <x:c r="I43" s="197"/>
      <x:c r="J43" s="197"/>
      <x:c r="K43" s="197"/>
    </x:row>
    <x:row r="44" ht="17" customHeight="1">
      <x:c r="A44"/>
      <x:c r="B44" s="197" t="str">
        <x:v>Data tab: Data trends · 13 records · Preview 13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5"/>
    <x:mergeCell ref="E5:G5"/>
    <x:mergeCell ref="H5:K5"/>
    <x:mergeCell ref="B6:D6"/>
    <x:mergeCell ref="E6:G6"/>
    <x:mergeCell ref="H6:K6"/>
    <x:mergeCell ref="B7:D7"/>
    <x:mergeCell ref="E7:G7"/>
    <x:mergeCell ref="H7:K7"/>
    <x:mergeCell ref="B8:D8"/>
    <x:mergeCell ref="E8:G8"/>
    <x:mergeCell ref="H8:K8"/>
    <x:mergeCell ref="B9:D9"/>
    <x:mergeCell ref="E9:G9"/>
    <x:mergeCell ref="H9:K9"/>
    <x:mergeCell ref="B10:D10"/>
    <x:mergeCell ref="E10:G10"/>
    <x:mergeCell ref="H10:K10"/>
    <x:mergeCell ref="B11:D11"/>
    <x:mergeCell ref="E11:G11"/>
    <x:mergeCell ref="H11:K11"/>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3188a64e6d0443c4"/>
</x:worksheet>
</file>

<file path=xl/worksheets/sheet6.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Operating and net income margins</x:v>
      </x:c>
      <x:c r="C1" s="175"/>
      <x:c r="D1" s="175"/>
      <x:c r="E1" s="175"/>
      <x:c r="F1" s="175"/>
      <x:c r="G1" s="175"/>
      <x:c r="H1" s="175"/>
      <x:c r="I1" s="175"/>
      <x:c r="J1" s="175"/>
      <x:c r="K1" s="175"/>
    </x:row>
    <x:row r="2" ht="17" customHeight="1">
      <x:c r="A2"/>
      <x:c r="B2" s="178" t="str">
        <x:v>Net income was much stronger than operating results.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HCAI control</x:v>
      </x:c>
      <x:c r="C5" s="190"/>
      <x:c r="D5" s="190" t="str">
        <x:v>Operating margin</x:v>
      </x:c>
      <x:c r="E5" s="190"/>
      <x:c r="F5" s="190" t="str">
        <x:v>Net income margin</x:v>
      </x:c>
      <x:c r="G5" s="190"/>
      <x:c r="H5" s="190" t="str">
        <x:v>Operating losses</x:v>
      </x:c>
      <x:c r="I5" s="190"/>
      <x:c r="J5" s="190" t="str">
        <x:v>Net losses</x:v>
      </x:c>
      <x:c r="K5" s="190"/>
    </x:row>
    <x:row r="6" ht="17" customHeight="1">
      <x:c r="A6"/>
      <x:c r="B6" s="202" t="str">
        <x:f>'Data margins'!A2</x:f>
        <x:v>Non-Profit</x:v>
      </x:c>
      <x:c r="C6" s="202"/>
      <x:c r="D6" s="203" t="n">
        <x:f>'Data margins'!B2</x:f>
        <x:v>0.03395916091858332</x:v>
      </x:c>
      <x:c r="E6" s="203"/>
      <x:c r="F6" s="203" t="n">
        <x:f>'Data margins'!C2</x:f>
        <x:v>0.069720106981842</x:v>
      </x:c>
      <x:c r="G6" s="203"/>
      <x:c r="H6" s="202" t="n">
        <x:f>'Data margins'!D2</x:f>
        <x:v>72</x:v>
      </x:c>
      <x:c r="I6" s="202"/>
      <x:c r="J6" s="202" t="n">
        <x:f>'Data margins'!E2</x:f>
        <x:v>51</x:v>
      </x:c>
      <x:c r="K6" s="202"/>
    </x:row>
    <x:row r="7" ht="17" customHeight="1">
      <x:c r="A7"/>
      <x:c r="B7" s="202" t="str">
        <x:f>'Data margins'!A3</x:f>
        <x:v>Investor</x:v>
      </x:c>
      <x:c r="C7" s="202"/>
      <x:c r="D7" s="203" t="n">
        <x:f>'Data margins'!B3</x:f>
        <x:v>0.022657199801125138</x:v>
      </x:c>
      <x:c r="E7" s="203"/>
      <x:c r="F7" s="203" t="n">
        <x:f>'Data margins'!C3</x:f>
        <x:v>0.025276944950905548</x:v>
      </x:c>
      <x:c r="G7" s="203"/>
      <x:c r="H7" s="202" t="n">
        <x:f>'Data margins'!D3</x:f>
        <x:v>37</x:v>
      </x:c>
      <x:c r="I7" s="202"/>
      <x:c r="J7" s="202" t="n">
        <x:f>'Data margins'!E3</x:f>
        <x:v>37</x:v>
      </x:c>
      <x:c r="K7" s="202"/>
    </x:row>
    <x:row r="8" ht="17" customHeight="1">
      <x:c r="A8"/>
      <x:c r="B8" s="202" t="str">
        <x:f>'Data margins'!A4</x:f>
        <x:v>District</x:v>
      </x:c>
      <x:c r="C8" s="202"/>
      <x:c r="D8" s="203" t="n">
        <x:f>'Data margins'!B4</x:f>
        <x:v>0.021746742112100675</x:v>
      </x:c>
      <x:c r="E8" s="203"/>
      <x:c r="F8" s="203" t="n">
        <x:f>'Data margins'!C4</x:f>
        <x:v>0.07810250620890316</x:v>
      </x:c>
      <x:c r="G8" s="203"/>
      <x:c r="H8" s="202" t="n">
        <x:f>'Data margins'!D4</x:f>
        <x:v>19</x:v>
      </x:c>
      <x:c r="I8" s="202"/>
      <x:c r="J8" s="202" t="n">
        <x:f>'Data margins'!E4</x:f>
        <x:v>6</x:v>
      </x:c>
      <x:c r="K8" s="202"/>
    </x:row>
    <x:row r="9" ht="17" customHeight="1">
      <x:c r="A9"/>
      <x:c r="B9" s="202" t="str">
        <x:f>'Data margins'!A5</x:f>
        <x:v>City/County</x:v>
      </x:c>
      <x:c r="C9" s="202"/>
      <x:c r="D9" s="203" t="n">
        <x:f>'Data margins'!B5</x:f>
        <x:v>-0.12173047959893313</x:v>
      </x:c>
      <x:c r="E9" s="203"/>
      <x:c r="F9" s="203" t="n">
        <x:f>'Data margins'!C5</x:f>
        <x:v>0.06797659071953939</x:v>
      </x:c>
      <x:c r="G9" s="203"/>
      <x:c r="H9" s="202" t="n">
        <x:f>'Data margins'!D5</x:f>
        <x:v>13</x:v>
      </x:c>
      <x:c r="I9" s="202"/>
      <x:c r="J9" s="202" t="n">
        <x:f>'Data margins'!E5</x:f>
        <x:v>3</x:v>
      </x:c>
      <x:c r="K9" s="202"/>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Hospitals earned $2.61 billion from operations and $10.64 billion in net income, after $11.01 billion in nonoperating revenue, $2.86 billion in nonoperating expense and $0.13 billion in income taxes. Of the 141 hospitals with operating losses, 46 still had positive net income.</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Operating margin is the operating result divided by operating revenue. Net income margin is net income divided by total revenue, including nonoperating revenue. Both use summed dollars for all 299 hospitals. Nonoperating revenue includes investment income and may not recur. Hospital-level figures are in financial_position.csv.</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6/20 · Draft release · Independent CRWDHEALTH analysis · Not endorsed by CHCF</x:v>
      </x:c>
      <x:c r="C43" s="197"/>
      <x:c r="D43" s="197"/>
      <x:c r="E43" s="197"/>
      <x:c r="F43" s="197"/>
      <x:c r="G43" s="197"/>
      <x:c r="H43" s="197"/>
      <x:c r="I43" s="197"/>
      <x:c r="J43" s="197"/>
      <x:c r="K43" s="197"/>
    </x:row>
    <x:row r="44" ht="17" customHeight="1">
      <x:c r="A44"/>
      <x:c r="B44" s="197" t="str">
        <x:v>Data tab: Data margins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I5"/>
    <x:mergeCell ref="J5:K5"/>
    <x:mergeCell ref="B6:C6"/>
    <x:mergeCell ref="D6:E6"/>
    <x:mergeCell ref="F6:G6"/>
    <x:mergeCell ref="H6:I6"/>
    <x:mergeCell ref="J6:K6"/>
    <x:mergeCell ref="B7:C7"/>
    <x:mergeCell ref="D7:E7"/>
    <x:mergeCell ref="F7:G7"/>
    <x:mergeCell ref="H7:I7"/>
    <x:mergeCell ref="J7:K7"/>
    <x:mergeCell ref="B8:C8"/>
    <x:mergeCell ref="D8:E8"/>
    <x:mergeCell ref="F8:G8"/>
    <x:mergeCell ref="H8:I8"/>
    <x:mergeCell ref="J8:K8"/>
    <x:mergeCell ref="B9:C9"/>
    <x:mergeCell ref="D9:E9"/>
    <x:mergeCell ref="F9:G9"/>
    <x:mergeCell ref="H9:I9"/>
    <x:mergeCell ref="J9:K9"/>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d1d4e6be859b4942"/>
</x:worksheet>
</file>

<file path=xl/worksheets/sheet7.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Operating cost by region</x:v>
      </x:c>
      <x:c r="C1" s="175"/>
      <x:c r="D1" s="175"/>
      <x:c r="E1" s="175"/>
      <x:c r="F1" s="175"/>
      <x:c r="G1" s="175"/>
      <x:c r="H1" s="175"/>
      <x:c r="I1" s="175"/>
      <x:c r="J1" s="175"/>
      <x:c r="K1" s="175"/>
    </x:row>
    <x:row r="2" ht="17" customHeight="1">
      <x:c r="A2"/>
      <x:c r="B2" s="178" t="str">
        <x:v>Cost per adjusted discharge ranged from $21,036 in Northern California to $64,640 in Santa Clara.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Health Service Area</x:v>
      </x:c>
      <x:c r="C5" s="190"/>
      <x:c r="D5" s="190"/>
      <x:c r="E5" s="190" t="str">
        <x:v>Cost per adjusted discharge</x:v>
      </x:c>
      <x:c r="F5" s="190"/>
      <x:c r="G5" s="190"/>
      <x:c r="H5" s="190" t="str">
        <x:v>Paired hospitals</x:v>
      </x:c>
      <x:c r="I5" s="190"/>
      <x:c r="J5" s="190"/>
      <x:c r="K5" s="190"/>
    </x:row>
    <x:row r="6" ht="17" customHeight="1">
      <x:c r="A6"/>
      <x:c r="B6" s="202" t="str">
        <x:f>'Data cost'!A2</x:f>
        <x:v>Santa Clara</x:v>
      </x:c>
      <x:c r="C6" s="202"/>
      <x:c r="D6" s="202"/>
      <x:c r="E6" s="206" t="n">
        <x:f>'Data cost'!B2</x:f>
        <x:v>64639.70361098609</x:v>
      </x:c>
      <x:c r="F6" s="206"/>
      <x:c r="G6" s="206"/>
      <x:c r="H6" s="202" t="n">
        <x:f>'Data cost'!C2</x:f>
        <x:v>7</x:v>
      </x:c>
      <x:c r="I6" s="202"/>
      <x:c r="J6" s="202"/>
      <x:c r="K6" s="202"/>
    </x:row>
    <x:row r="7" ht="17" customHeight="1">
      <x:c r="A7"/>
      <x:c r="B7" s="202" t="str">
        <x:f>'Data cost'!A3</x:f>
        <x:v>West Bay</x:v>
      </x:c>
      <x:c r="C7" s="202"/>
      <x:c r="D7" s="202"/>
      <x:c r="E7" s="206" t="n">
        <x:f>'Data cost'!B3</x:f>
        <x:v>52354.779848675484</x:v>
      </x:c>
      <x:c r="F7" s="206"/>
      <x:c r="G7" s="206"/>
      <x:c r="H7" s="202" t="n">
        <x:f>'Data cost'!C3</x:f>
        <x:v>13</x:v>
      </x:c>
      <x:c r="I7" s="202"/>
      <x:c r="J7" s="202"/>
      <x:c r="K7" s="202"/>
    </x:row>
    <x:row r="8" ht="17" customHeight="1">
      <x:c r="A8"/>
      <x:c r="B8" s="202" t="str">
        <x:f>'Data cost'!A4</x:f>
        <x:v>East Bay</x:v>
      </x:c>
      <x:c r="C8" s="202"/>
      <x:c r="D8" s="202"/>
      <x:c r="E8" s="206" t="n">
        <x:f>'Data cost'!B4</x:f>
        <x:v>35542.13401231882</x:v>
      </x:c>
      <x:c r="F8" s="206"/>
      <x:c r="G8" s="206"/>
      <x:c r="H8" s="202" t="n">
        <x:f>'Data cost'!C4</x:f>
        <x:v>15</x:v>
      </x:c>
      <x:c r="I8" s="202"/>
      <x:c r="J8" s="202"/>
      <x:c r="K8" s="202"/>
    </x:row>
    <x:row r="9" ht="17" customHeight="1">
      <x:c r="A9"/>
      <x:c r="B9" s="202" t="str">
        <x:f>'Data cost'!A5</x:f>
        <x:v>Golden Empire</x:v>
      </x:c>
      <x:c r="C9" s="202"/>
      <x:c r="D9" s="202"/>
      <x:c r="E9" s="206" t="n">
        <x:f>'Data cost'!B5</x:f>
        <x:v>32223.169906188694</x:v>
      </x:c>
      <x:c r="F9" s="206"/>
      <x:c r="G9" s="206"/>
      <x:c r="H9" s="202" t="n">
        <x:f>'Data cost'!C5</x:f>
        <x:v>16</x:v>
      </x:c>
      <x:c r="I9" s="202"/>
      <x:c r="J9" s="202"/>
      <x:c r="K9" s="202"/>
    </x:row>
    <x:row r="10" ht="17" customHeight="1">
      <x:c r="A10"/>
      <x:c r="B10" s="202" t="str">
        <x:f>'Data cost'!A6</x:f>
        <x:v>Los Angeles County</x:v>
      </x:c>
      <x:c r="C10" s="202"/>
      <x:c r="D10" s="202"/>
      <x:c r="E10" s="206" t="n">
        <x:f>'Data cost'!B6</x:f>
        <x:v>30083.948111558504</x:v>
      </x:c>
      <x:c r="F10" s="206"/>
      <x:c r="G10" s="206"/>
      <x:c r="H10" s="202" t="n">
        <x:f>'Data cost'!C6</x:f>
        <x:v>71</x:v>
      </x:c>
      <x:c r="I10" s="202"/>
      <x:c r="J10" s="202"/>
      <x:c r="K10" s="202"/>
    </x:row>
    <x:row r="11" ht="17" customHeight="1">
      <x:c r="A11"/>
      <x:c r="B11" s="202" t="str">
        <x:f>'Data cost'!A7</x:f>
        <x:v>North Bay</x:v>
      </x:c>
      <x:c r="C11" s="202"/>
      <x:c r="D11" s="202"/>
      <x:c r="E11" s="206" t="n">
        <x:f>'Data cost'!B7</x:f>
        <x:v>29598.365595257208</x:v>
      </x:c>
      <x:c r="F11" s="206"/>
      <x:c r="G11" s="206"/>
      <x:c r="H11" s="202" t="n">
        <x:f>'Data cost'!C7</x:f>
        <x:v>10</x:v>
      </x:c>
      <x:c r="I11" s="202"/>
      <x:c r="J11" s="202"/>
      <x:c r="K11" s="202"/>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Hospitals spent $147.90 billion on operations in 2024, or $29,734 per adjusted discharge. Regional differences reflect the services hospitals offer, local wages, patient mix and accounting practices, as well as efficiency.</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Operating expense divided by HCAI adjusted discharges, which convert outpatient activity to inpatient equivalents using revenue. Adjusted discharges are not adjusted for patient risk. Only hospitals reporting both values are included.</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7/20 · Draft release · Independent CRWDHEALTH analysis · Not endorsed by CHCF</x:v>
      </x:c>
      <x:c r="C43" s="197"/>
      <x:c r="D43" s="197"/>
      <x:c r="E43" s="197"/>
      <x:c r="F43" s="197"/>
      <x:c r="G43" s="197"/>
      <x:c r="H43" s="197"/>
      <x:c r="I43" s="197"/>
      <x:c r="J43" s="197"/>
      <x:c r="K43" s="197"/>
    </x:row>
    <x:row r="44" ht="17" customHeight="1">
      <x:c r="A44"/>
      <x:c r="B44" s="197" t="str">
        <x:v>Data tab: Data cost · 14 records · Preview 14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5"/>
    <x:mergeCell ref="E5:G5"/>
    <x:mergeCell ref="H5:K5"/>
    <x:mergeCell ref="B6:D6"/>
    <x:mergeCell ref="E6:G6"/>
    <x:mergeCell ref="H6:K6"/>
    <x:mergeCell ref="B7:D7"/>
    <x:mergeCell ref="E7:G7"/>
    <x:mergeCell ref="H7:K7"/>
    <x:mergeCell ref="B8:D8"/>
    <x:mergeCell ref="E8:G8"/>
    <x:mergeCell ref="H8:K8"/>
    <x:mergeCell ref="B9:D9"/>
    <x:mergeCell ref="E9:G9"/>
    <x:mergeCell ref="H9:K9"/>
    <x:mergeCell ref="B10:D10"/>
    <x:mergeCell ref="E10:G10"/>
    <x:mergeCell ref="H10:K10"/>
    <x:mergeCell ref="B11:D11"/>
    <x:mergeCell ref="E11:G11"/>
    <x:mergeCell ref="H11:K11"/>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46f8e463c9ef4220"/>
</x:worksheet>
</file>

<file path=xl/worksheets/sheet8.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Reserves and liquidity</x:v>
      </x:c>
      <x:c r="C1" s="175"/>
      <x:c r="D1" s="175"/>
      <x:c r="E1" s="175"/>
      <x:c r="F1" s="175"/>
      <x:c r="G1" s="175"/>
      <x:c r="H1" s="175"/>
      <x:c r="I1" s="175"/>
      <x:c r="J1" s="175"/>
      <x:c r="K1" s="175"/>
    </x:row>
    <x:row r="2" ht="17" customHeight="1">
      <x:c r="A2"/>
      <x:c r="B2" s="178" t="str">
        <x:v>Reported reserves covered 98 days of operating expense.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Reported component</x:v>
      </x:c>
      <x:c r="C5" s="190"/>
      <x:c r="D5" s="190"/>
      <x:c r="E5" s="190"/>
      <x:c r="F5" s="190"/>
      <x:c r="G5" s="190" t="str">
        <x:v>USD billions</x:v>
      </x:c>
      <x:c r="H5" s="190"/>
      <x:c r="I5" s="190"/>
      <x:c r="J5" s="190"/>
      <x:c r="K5" s="190"/>
    </x:row>
    <x:row r="6" ht="17" customHeight="1">
      <x:c r="A6"/>
      <x:c r="B6" s="202" t="str">
        <x:f>'Data reserves'!A2</x:f>
        <x:v>Cash</x:v>
      </x:c>
      <x:c r="C6" s="202"/>
      <x:c r="D6" s="202"/>
      <x:c r="E6" s="202"/>
      <x:c r="F6" s="202"/>
      <x:c r="G6" s="208" t="n">
        <x:f>'Data reserves'!B2</x:f>
        <x:v>18.794519521</x:v>
      </x:c>
      <x:c r="H6" s="208"/>
      <x:c r="I6" s="208"/>
      <x:c r="J6" s="208"/>
      <x:c r="K6" s="208"/>
    </x:row>
    <x:row r="7" ht="17" customHeight="1">
      <x:c r="A7"/>
      <x:c r="B7" s="202" t="str">
        <x:f>'Data reserves'!A3</x:f>
        <x:v>Assets limited as to use</x:v>
      </x:c>
      <x:c r="C7" s="202"/>
      <x:c r="D7" s="202"/>
      <x:c r="E7" s="202"/>
      <x:c r="F7" s="202"/>
      <x:c r="G7" s="208" t="n">
        <x:f>'Data reserves'!B3</x:f>
        <x:v>19.5168504</x:v>
      </x:c>
      <x:c r="H7" s="208"/>
      <x:c r="I7" s="208"/>
      <x:c r="J7" s="208"/>
      <x:c r="K7" s="208"/>
    </x:row>
    <x:row r="8" ht="17" customHeight="1">
      <x:c r="A8"/>
      <x:c r="B8" s="164"/>
      <x:c r="C8" s="164"/>
      <x:c r="D8" s="164"/>
      <x:c r="E8" s="164"/>
      <x:c r="F8" s="164"/>
      <x:c r="G8" s="164"/>
      <x:c r="H8" s="164"/>
      <x:c r="I8" s="164"/>
      <x:c r="J8" s="164"/>
      <x:c r="K8" s="164"/>
    </x:row>
    <x:row r="9" ht="17" customHeight="1">
      <x:c r="A9"/>
      <x:c r="B9" s="164"/>
      <x:c r="C9" s="164"/>
      <x:c r="D9" s="164"/>
      <x:c r="E9" s="164"/>
      <x:c r="F9" s="164"/>
      <x:c r="G9" s="164"/>
      <x:c r="H9" s="164"/>
      <x:c r="I9" s="164"/>
      <x:c r="J9" s="164"/>
      <x:c r="K9" s="164"/>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Cash and assets limited as to use totaled $38.31 billion, enough to cover 97.7 days of operating expense excluding depreciation. Some of these assets are restricted, so the figure overstates unrestricted days cash on hand. Hospitals in systems may also hold cash at the parent level.</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 Reserve days equal cash plus assets limited as to use, divided by daily operating expense excluding depreciation and amortization, using each hospital’s reporting period.</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8/20 · Draft release · Independent CRWDHEALTH analysis · Not endorsed by CHCF</x:v>
      </x:c>
      <x:c r="C43" s="197"/>
      <x:c r="D43" s="197"/>
      <x:c r="E43" s="197"/>
      <x:c r="F43" s="197"/>
      <x:c r="G43" s="197"/>
      <x:c r="H43" s="197"/>
      <x:c r="I43" s="197"/>
      <x:c r="J43" s="197"/>
      <x:c r="K43" s="197"/>
    </x:row>
    <x:row r="44" ht="17" customHeight="1">
      <x:c r="A44"/>
      <x:c r="B44" s="197" t="str">
        <x:v>Data tab: Data reserves · 2 records · Preview 2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F5"/>
    <x:mergeCell ref="G5:K5"/>
    <x:mergeCell ref="B6:F6"/>
    <x:mergeCell ref="G6:K6"/>
    <x:mergeCell ref="B7:F7"/>
    <x:mergeCell ref="G7:K7"/>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7da4b48938d9499f"/>
</x:worksheet>
</file>

<file path=xl/worksheets/sheet9.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Payer mix</x:v>
      </x:c>
      <x:c r="C1" s="175"/>
      <x:c r="D1" s="175"/>
      <x:c r="E1" s="175"/>
      <x:c r="F1" s="175"/>
      <x:c r="G1" s="175"/>
      <x:c r="H1" s="175"/>
      <x:c r="I1" s="175"/>
      <x:c r="J1" s="175"/>
      <x:c r="K1" s="175"/>
    </x:row>
    <x:row r="2" ht="17" customHeight="1">
      <x:c r="A2"/>
      <x:c r="B2" s="178" t="str">
        <x:v>Medi-Cal was the second-largest source of net patient revenue, after commercial insurance.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Payer</x:v>
      </x:c>
      <x:c r="C5" s="190"/>
      <x:c r="D5" s="190"/>
      <x:c r="E5" s="190" t="str">
        <x:v>Net patient revenue, USD billions</x:v>
      </x:c>
      <x:c r="F5" s="190"/>
      <x:c r="G5" s="190"/>
      <x:c r="H5" s="190" t="str">
        <x:v>Allocated expense, USD billions</x:v>
      </x:c>
      <x:c r="I5" s="190"/>
      <x:c r="J5" s="190"/>
      <x:c r="K5" s="190"/>
    </x:row>
    <x:row r="6" ht="17" customHeight="1">
      <x:c r="A6"/>
      <x:c r="B6" s="202" t="str">
        <x:f>'Data payer'!A2</x:f>
        <x:v>Medicare</x:v>
      </x:c>
      <x:c r="C6" s="202"/>
      <x:c r="D6" s="202"/>
      <x:c r="E6" s="208" t="n">
        <x:f>'Data payer'!B2</x:f>
        <x:v>41.972907199</x:v>
      </x:c>
      <x:c r="F6" s="208"/>
      <x:c r="G6" s="208"/>
      <x:c r="H6" s="208" t="n">
        <x:f>'Data payer'!C2</x:f>
        <x:v>56.43958363014467</x:v>
      </x:c>
      <x:c r="I6" s="208"/>
      <x:c r="J6" s="208"/>
      <x:c r="K6" s="208"/>
    </x:row>
    <x:row r="7" ht="17" customHeight="1">
      <x:c r="A7"/>
      <x:c r="B7" s="202" t="str">
        <x:f>'Data payer'!A3</x:f>
        <x:v>Medi-Cal</x:v>
      </x:c>
      <x:c r="C7" s="202"/>
      <x:c r="D7" s="202"/>
      <x:c r="E7" s="208" t="n">
        <x:f>'Data payer'!B3</x:f>
        <x:v>44.304434123</x:v>
      </x:c>
      <x:c r="F7" s="208"/>
      <x:c r="G7" s="208"/>
      <x:c r="H7" s="208" t="n">
        <x:f>'Data payer'!C3</x:f>
        <x:v>46.41399240356171</x:v>
      </x:c>
      <x:c r="I7" s="208"/>
      <x:c r="J7" s="208"/>
      <x:c r="K7" s="208"/>
    </x:row>
    <x:row r="8" ht="17" customHeight="1">
      <x:c r="A8"/>
      <x:c r="B8" s="202" t="str">
        <x:f>'Data payer'!A4</x:f>
        <x:v>County indigent</x:v>
      </x:c>
      <x:c r="C8" s="202"/>
      <x:c r="D8" s="202"/>
      <x:c r="E8" s="208" t="n">
        <x:f>'Data payer'!B4</x:f>
        <x:v>0.182483177</x:v>
      </x:c>
      <x:c r="F8" s="208"/>
      <x:c r="G8" s="208"/>
      <x:c r="H8" s="208" t="n">
        <x:f>'Data payer'!C4</x:f>
        <x:v>0.7287064109453165</x:v>
      </x:c>
      <x:c r="I8" s="208"/>
      <x:c r="J8" s="208"/>
      <x:c r="K8" s="208"/>
    </x:row>
    <x:row r="9" ht="17" customHeight="1">
      <x:c r="A9"/>
      <x:c r="B9" s="202" t="str">
        <x:f>'Data payer'!A5</x:f>
        <x:v>Commercial / other third-party</x:v>
      </x:c>
      <x:c r="C9" s="202"/>
      <x:c r="D9" s="202"/>
      <x:c r="E9" s="208" t="n">
        <x:f>'Data payer'!B5</x:f>
        <x:v>58.118203554</x:v>
      </x:c>
      <x:c r="F9" s="208"/>
      <x:c r="G9" s="208"/>
      <x:c r="H9" s="208" t="n">
        <x:f>'Data payer'!C5</x:f>
        <x:v>37.51347564058893</x:v>
      </x:c>
      <x:c r="I9" s="208"/>
      <x:c r="J9" s="208"/>
      <x:c r="K9" s="208"/>
    </x:row>
    <x:row r="10" ht="17" customHeight="1">
      <x:c r="A10"/>
      <x:c r="B10" s="202" t="str">
        <x:f>'Data payer'!A6</x:f>
        <x:v>Other</x:v>
      </x:c>
      <x:c r="C10" s="202"/>
      <x:c r="D10" s="202"/>
      <x:c r="E10" s="208" t="n">
        <x:f>'Data payer'!B6</x:f>
        <x:v>1.640814849</x:v>
      </x:c>
      <x:c r="F10" s="208"/>
      <x:c r="G10" s="208"/>
      <x:c r="H10" s="208" t="n">
        <x:f>'Data payer'!C6</x:f>
        <x:v>2.517041440759374</x:v>
      </x:c>
      <x:c r="I10" s="208"/>
      <x:c r="J10" s="208"/>
      <x:c r="K10" s="208"/>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Medi-Cal net patient revenue totaled $44.30 billion. The expense column spreads each hospital’s costs across payers using HCAI’s allocation method. It shows how costs are distributed, not the cost of treating one more patient.</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Net patient revenue is what hospitals expect to collect after contractual adjustments, so it is lower than gross charges. Charity care and bad debt are reported as charges and are not shown here as costs.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9/20 · Draft release · Independent CRWDHEALTH analysis · Not endorsed by CHCF</x:v>
      </x:c>
      <x:c r="C43" s="197"/>
      <x:c r="D43" s="197"/>
      <x:c r="E43" s="197"/>
      <x:c r="F43" s="197"/>
      <x:c r="G43" s="197"/>
      <x:c r="H43" s="197"/>
      <x:c r="I43" s="197"/>
      <x:c r="J43" s="197"/>
      <x:c r="K43" s="197"/>
    </x:row>
    <x:row r="44" ht="17" customHeight="1">
      <x:c r="A44"/>
      <x:c r="B44" s="197" t="str">
        <x:v>Data tab: Data payer · 5 records · Preview 5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5"/>
    <x:mergeCell ref="E5:G5"/>
    <x:mergeCell ref="H5:K5"/>
    <x:mergeCell ref="B6:D6"/>
    <x:mergeCell ref="E6:G6"/>
    <x:mergeCell ref="H6:K6"/>
    <x:mergeCell ref="B7:D7"/>
    <x:mergeCell ref="E7:G7"/>
    <x:mergeCell ref="H7:K7"/>
    <x:mergeCell ref="B8:D8"/>
    <x:mergeCell ref="E8:G8"/>
    <x:mergeCell ref="H8:K8"/>
    <x:mergeCell ref="B9:D9"/>
    <x:mergeCell ref="E9:G9"/>
    <x:mergeCell ref="H9:K9"/>
    <x:mergeCell ref="B10:D10"/>
    <x:mergeCell ref="E10:G10"/>
    <x:mergeCell ref="H10:K10"/>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2d677ae95d7c4fe5"/>
</x:worksheet>
</file>

<file path=xl/worksheets/sheet10.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Regional occupancy and operating margin</x:v>
      </x:c>
      <x:c r="C1" s="175"/>
      <x:c r="D1" s="175"/>
      <x:c r="E1" s="175"/>
      <x:c r="F1" s="175"/>
      <x:c r="G1" s="175"/>
      <x:c r="H1" s="175"/>
      <x:c r="I1" s="175"/>
      <x:c r="J1" s="175"/>
      <x:c r="K1" s="175"/>
    </x:row>
    <x:row r="2" ht="17" customHeight="1">
      <x:c r="A2"/>
      <x:c r="B2" s="178" t="str">
        <x:v>Occupancy ranged from 58.1% to 73.7% across regions, and operating margin from -7.2% to 6.7%.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Health Service Area</x:v>
      </x:c>
      <x:c r="C5" s="190"/>
      <x:c r="D5" s="190" t="str">
        <x:v>Occupancy</x:v>
      </x:c>
      <x:c r="E5" s="190"/>
      <x:c r="F5" s="190" t="str">
        <x:v>Operating margin</x:v>
      </x:c>
      <x:c r="G5" s="190"/>
      <x:c r="H5" s="190" t="str">
        <x:v>Hospitals</x:v>
      </x:c>
      <x:c r="I5" s="190"/>
      <x:c r="J5" s="190"/>
      <x:c r="K5" s="190"/>
    </x:row>
    <x:row r="6" ht="17" customHeight="1">
      <x:c r="A6"/>
      <x:c r="B6" s="202" t="str">
        <x:f>'Data regions'!A2</x:f>
        <x:v>Northern California</x:v>
      </x:c>
      <x:c r="C6" s="202"/>
      <x:c r="D6" s="203" t="n">
        <x:f>'Data regions'!B2</x:f>
        <x:v>0.646599</x:v>
      </x:c>
      <x:c r="E6" s="203"/>
      <x:c r="F6" s="203" t="n">
        <x:f>'Data regions'!C2</x:f>
        <x:v>0.027799</x:v>
      </x:c>
      <x:c r="G6" s="203"/>
      <x:c r="H6" s="202" t="n">
        <x:f>'Data regions'!D2</x:f>
        <x:v>28</x:v>
      </x:c>
      <x:c r="I6" s="202"/>
      <x:c r="J6" s="202"/>
      <x:c r="K6" s="202"/>
    </x:row>
    <x:row r="7" ht="17" customHeight="1">
      <x:c r="A7"/>
      <x:c r="B7" s="202" t="str">
        <x:f>'Data regions'!A3</x:f>
        <x:v>Golden Empire</x:v>
      </x:c>
      <x:c r="C7" s="202"/>
      <x:c r="D7" s="203" t="n">
        <x:f>'Data regions'!B3</x:f>
        <x:v>0.737135</x:v>
      </x:c>
      <x:c r="E7" s="203"/>
      <x:c r="F7" s="203" t="n">
        <x:f>'Data regions'!C3</x:f>
        <x:v>0.041886</x:v>
      </x:c>
      <x:c r="G7" s="203"/>
      <x:c r="H7" s="202" t="n">
        <x:f>'Data regions'!D3</x:f>
        <x:v>16</x:v>
      </x:c>
      <x:c r="I7" s="202"/>
      <x:c r="J7" s="202"/>
      <x:c r="K7" s="202"/>
    </x:row>
    <x:row r="8" ht="17" customHeight="1">
      <x:c r="A8"/>
      <x:c r="B8" s="202" t="str">
        <x:f>'Data regions'!A4</x:f>
        <x:v>North Bay</x:v>
      </x:c>
      <x:c r="C8" s="202"/>
      <x:c r="D8" s="203" t="n">
        <x:f>'Data regions'!B4</x:f>
        <x:v>0.583439</x:v>
      </x:c>
      <x:c r="E8" s="203"/>
      <x:c r="F8" s="203" t="n">
        <x:f>'Data regions'!C4</x:f>
        <x:v>-0.019308</x:v>
      </x:c>
      <x:c r="G8" s="203"/>
      <x:c r="H8" s="202" t="n">
        <x:f>'Data regions'!D4</x:f>
        <x:v>10</x:v>
      </x:c>
      <x:c r="I8" s="202"/>
      <x:c r="J8" s="202"/>
      <x:c r="K8" s="202"/>
    </x:row>
    <x:row r="9" ht="17" customHeight="1">
      <x:c r="A9"/>
      <x:c r="B9" s="202" t="str">
        <x:f>'Data regions'!A5</x:f>
        <x:v>West Bay</x:v>
      </x:c>
      <x:c r="C9" s="202"/>
      <x:c r="D9" s="203" t="n">
        <x:f>'Data regions'!B5</x:f>
        <x:v>0.595409</x:v>
      </x:c>
      <x:c r="E9" s="203"/>
      <x:c r="F9" s="203" t="n">
        <x:f>'Data regions'!C5</x:f>
        <x:v>-0.023012</x:v>
      </x:c>
      <x:c r="G9" s="203"/>
      <x:c r="H9" s="202" t="n">
        <x:f>'Data regions'!D5</x:f>
        <x:v>13</x:v>
      </x:c>
      <x:c r="I9" s="202"/>
      <x:c r="J9" s="202"/>
      <x:c r="K9" s="202"/>
    </x:row>
    <x:row r="10" ht="17" customHeight="1">
      <x:c r="A10"/>
      <x:c r="B10" s="202" t="str">
        <x:f>'Data regions'!A6</x:f>
        <x:v>East Bay</x:v>
      </x:c>
      <x:c r="C10" s="202"/>
      <x:c r="D10" s="203" t="n">
        <x:f>'Data regions'!B6</x:f>
        <x:v>0.606148</x:v>
      </x:c>
      <x:c r="E10" s="203"/>
      <x:c r="F10" s="203" t="n">
        <x:f>'Data regions'!C6</x:f>
        <x:v>-0.072014</x:v>
      </x:c>
      <x:c r="G10" s="203"/>
      <x:c r="H10" s="202" t="n">
        <x:f>'Data regions'!D6</x:f>
        <x:v>15</x:v>
      </x:c>
      <x:c r="I10" s="202"/>
      <x:c r="J10" s="202"/>
      <x:c r="K10" s="202"/>
    </x:row>
    <x:row r="11" ht="17" customHeight="1">
      <x:c r="A11"/>
      <x:c r="B11" s="202" t="str">
        <x:f>'Data regions'!A7</x:f>
        <x:v>North San Joaquin</x:v>
      </x:c>
      <x:c r="C11" s="202"/>
      <x:c r="D11" s="203" t="n">
        <x:f>'Data regions'!B7</x:f>
        <x:v>0.623607</x:v>
      </x:c>
      <x:c r="E11" s="203"/>
      <x:c r="F11" s="203" t="n">
        <x:f>'Data regions'!C7</x:f>
        <x:v>0.060804</x:v>
      </x:c>
      <x:c r="G11" s="203"/>
      <x:c r="H11" s="202" t="n">
        <x:f>'Data regions'!D7</x:f>
        <x:v>16</x:v>
      </x:c>
      <x:c r="I11" s="202"/>
      <x:c r="J11" s="202"/>
      <x:c r="K11" s="202"/>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East Bay had the lowest operating margin and Golden Empire the highest occupancy. High occupancy can mean strong demand or too few beds. Regional averages are a starting point; check services and reporting-period flags before comparing individual hospitals.</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Regions are the 14 HCAI Health Service Areas, based on hospital location. The market page (page 11) uses patient county of residence instead.</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10/20 · Draft release · Independent CRWDHEALTH analysis · Not endorsed by CHCF</x:v>
      </x:c>
      <x:c r="C43" s="197"/>
      <x:c r="D43" s="197"/>
      <x:c r="E43" s="197"/>
      <x:c r="F43" s="197"/>
      <x:c r="G43" s="197"/>
      <x:c r="H43" s="197"/>
      <x:c r="I43" s="197"/>
      <x:c r="J43" s="197"/>
      <x:c r="K43" s="197"/>
    </x:row>
    <x:row r="44" ht="17" customHeight="1">
      <x:c r="A44"/>
      <x:c r="B44" s="197" t="str">
        <x:v>Data tab: Data regions · 14 records · Preview 14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K5"/>
    <x:mergeCell ref="B6:C6"/>
    <x:mergeCell ref="D6:E6"/>
    <x:mergeCell ref="F6:G6"/>
    <x:mergeCell ref="H6:K6"/>
    <x:mergeCell ref="B7:C7"/>
    <x:mergeCell ref="D7:E7"/>
    <x:mergeCell ref="F7:G7"/>
    <x:mergeCell ref="H7:K7"/>
    <x:mergeCell ref="B8:C8"/>
    <x:mergeCell ref="D8:E8"/>
    <x:mergeCell ref="F8:G8"/>
    <x:mergeCell ref="H8:K8"/>
    <x:mergeCell ref="B9:C9"/>
    <x:mergeCell ref="D9:E9"/>
    <x:mergeCell ref="F9:G9"/>
    <x:mergeCell ref="H9:K9"/>
    <x:mergeCell ref="B10:C10"/>
    <x:mergeCell ref="D10:E10"/>
    <x:mergeCell ref="F10:G10"/>
    <x:mergeCell ref="H10:K10"/>
    <x:mergeCell ref="B11:C11"/>
    <x:mergeCell ref="D11:E11"/>
    <x:mergeCell ref="F11:G11"/>
    <x:mergeCell ref="H11:K11"/>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27e8ac90b01d408c"/>
</x:worksheet>
</file>

<file path=xl/worksheets/sheet11.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Hospital market concentration by county</x:v>
      </x:c>
      <x:c r="C1" s="175"/>
      <x:c r="D1" s="175"/>
      <x:c r="E1" s="175"/>
      <x:c r="F1" s="175"/>
      <x:c r="G1" s="175"/>
      <x:c r="H1" s="175"/>
      <x:c r="I1" s="175"/>
      <x:c r="J1" s="175"/>
      <x:c r="K1" s="175"/>
    </x:row>
    <x:row r="2" ht="17" customHeight="1">
      <x:c r="A2"/>
      <x:c r="B2" s="178" t="str">
        <x:v>Grouping hospitals by health system raises measured concentration in every county.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Residence county</x:v>
      </x:c>
      <x:c r="C5" s="190"/>
      <x:c r="D5" s="190" t="str">
        <x:v>Facility HHI</x:v>
      </x:c>
      <x:c r="E5" s="190"/>
      <x:c r="F5" s="190" t="str">
        <x:v>System HHI</x:v>
      </x:c>
      <x:c r="G5" s="190"/>
      <x:c r="H5" s="190" t="str">
        <x:v>System-linked discharge share</x:v>
      </x:c>
      <x:c r="I5" s="190"/>
      <x:c r="J5" s="190"/>
      <x:c r="K5" s="190"/>
    </x:row>
    <x:row r="6" ht="17" customHeight="1">
      <x:c r="A6"/>
      <x:c r="B6" s="202" t="str">
        <x:f>'Data markets'!A2</x:f>
        <x:v>Los Angeles</x:v>
      </x:c>
      <x:c r="C6" s="202"/>
      <x:c r="D6" s="202" t="n">
        <x:f>'Data markets'!B2</x:f>
        <x:v>161.2</x:v>
      </x:c>
      <x:c r="E6" s="202"/>
      <x:c r="F6" s="202" t="n">
        <x:f>'Data markets'!C2</x:f>
        <x:v>552.7</x:v>
      </x:c>
      <x:c r="G6" s="202"/>
      <x:c r="H6" s="203" t="n">
        <x:f>'Data markets'!D2</x:f>
        <x:v>0.838942</x:v>
      </x:c>
      <x:c r="I6" s="203"/>
      <x:c r="J6" s="203"/>
      <x:c r="K6" s="203"/>
    </x:row>
    <x:row r="7" ht="17" customHeight="1">
      <x:c r="A7"/>
      <x:c r="B7" s="202" t="str">
        <x:f>'Data markets'!A3</x:f>
        <x:v>San Diego</x:v>
      </x:c>
      <x:c r="C7" s="202"/>
      <x:c r="D7" s="202" t="n">
        <x:f>'Data markets'!B3</x:f>
        <x:v>692.1</x:v>
      </x:c>
      <x:c r="E7" s="202"/>
      <x:c r="F7" s="202" t="n">
        <x:f>'Data markets'!C3</x:f>
        <x:v>1594.2</x:v>
      </x:c>
      <x:c r="G7" s="202"/>
      <x:c r="H7" s="203" t="n">
        <x:f>'Data markets'!D3</x:f>
        <x:v>0.90217</x:v>
      </x:c>
      <x:c r="I7" s="203"/>
      <x:c r="J7" s="203"/>
      <x:c r="K7" s="203"/>
    </x:row>
    <x:row r="8" ht="17" customHeight="1">
      <x:c r="A8"/>
      <x:c r="B8" s="202" t="str">
        <x:f>'Data markets'!A4</x:f>
        <x:v>Orange</x:v>
      </x:c>
      <x:c r="C8" s="202"/>
      <x:c r="D8" s="202" t="n">
        <x:f>'Data markets'!B4</x:f>
        <x:v>623.5</x:v>
      </x:c>
      <x:c r="E8" s="202"/>
      <x:c r="F8" s="202" t="n">
        <x:f>'Data markets'!C4</x:f>
        <x:v>1037.6</x:v>
      </x:c>
      <x:c r="G8" s="202"/>
      <x:c r="H8" s="203" t="n">
        <x:f>'Data markets'!D4</x:f>
        <x:v>0.858447</x:v>
      </x:c>
      <x:c r="I8" s="203"/>
      <x:c r="J8" s="203"/>
      <x:c r="K8" s="203"/>
    </x:row>
    <x:row r="9" ht="17" customHeight="1">
      <x:c r="A9"/>
      <x:c r="B9" s="202" t="str">
        <x:f>'Data markets'!A5</x:f>
        <x:v>Riverside</x:v>
      </x:c>
      <x:c r="C9" s="202"/>
      <x:c r="D9" s="202" t="n">
        <x:f>'Data markets'!B5</x:f>
        <x:v>536.5</x:v>
      </x:c>
      <x:c r="E9" s="202"/>
      <x:c r="F9" s="202" t="n">
        <x:f>'Data markets'!C5</x:f>
        <x:v>929.2</x:v>
      </x:c>
      <x:c r="G9" s="202"/>
      <x:c r="H9" s="203" t="n">
        <x:f>'Data markets'!D5</x:f>
        <x:v>0.885864</x:v>
      </x:c>
      <x:c r="I9" s="203"/>
      <x:c r="J9" s="203"/>
      <x:c r="K9" s="203"/>
    </x:row>
    <x:row r="10" ht="17" customHeight="1">
      <x:c r="A10"/>
      <x:c r="B10" s="202" t="str">
        <x:f>'Data markets'!A6</x:f>
        <x:v>San Bernardino</x:v>
      </x:c>
      <x:c r="C10" s="202"/>
      <x:c r="D10" s="202" t="n">
        <x:f>'Data markets'!B6</x:f>
        <x:v>617.2</x:v>
      </x:c>
      <x:c r="E10" s="202"/>
      <x:c r="F10" s="202" t="n">
        <x:f>'Data markets'!C6</x:f>
        <x:v>870.3</x:v>
      </x:c>
      <x:c r="G10" s="202"/>
      <x:c r="H10" s="203" t="n">
        <x:f>'Data markets'!D6</x:f>
        <x:v>0.931242</x:v>
      </x:c>
      <x:c r="I10" s="203"/>
      <x:c r="J10" s="203"/>
      <x:c r="K10" s="203"/>
    </x:row>
    <x:row r="11" ht="17" customHeight="1">
      <x:c r="A11"/>
      <x:c r="B11" s="202" t="str">
        <x:f>'Data markets'!A7</x:f>
        <x:v>Sacramento</x:v>
      </x:c>
      <x:c r="C11" s="202"/>
      <x:c r="D11" s="202" t="n">
        <x:f>'Data markets'!B7</x:f>
        <x:v>911.3</x:v>
      </x:c>
      <x:c r="E11" s="202"/>
      <x:c r="F11" s="202" t="n">
        <x:f>'Data markets'!C7</x:f>
        <x:v>2356.8</x:v>
      </x:c>
      <x:c r="G11" s="202"/>
      <x:c r="H11" s="203" t="n">
        <x:f>'Data markets'!D7</x:f>
        <x:v>0.979728</x:v>
      </x:c>
      <x:c r="I11" s="203"/>
      <x:c r="J11" s="203"/>
      <x:c r="K11" s="203"/>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 2024 patient-origin data count 3,661,942 inpatient discharges by patient county of residence. Documented health system links cover 89.3% of them. Hospitals without a documented system link are counted separately, which can understate concentration.</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Herfindahl-Hirschman Index (HHI), 0 to 10,000, from 2024 inpatient discharges by patient county; includes hospitals outside the 299-hospital cohort. System links are from AHRQ’s 2023 Compendium of U.S. Health Systems. A sensitivity test regroups 9 hospitals from four 2024 ownership changes (sources on page 16). HHI here does not define antitrust markets.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Patient Origin and Market Share, 2024; AHRQ Compendium of U.S. Health Systems, 2023 hospital linkage; UCI Health–Tenet (four hospitals) ownership change, closed March 27, 2024</x:v>
      </x:c>
      <x:c r="C36" s="187"/>
      <x:c r="D36" s="187"/>
      <x:c r="E36" s="187"/>
      <x:c r="F36" s="187"/>
      <x:c r="G36" s="187"/>
      <x:c r="H36" s="187"/>
      <x:c r="I36" s="187"/>
      <x:c r="J36" s="187"/>
      <x:c r="K36" s="187"/>
    </x:row>
    <x:row r="37" ht="17" customHeight="1">
      <x:c r="A37"/>
      <x:c r="B37" s="194" t="str">
        <x:v>https://data.chhs.ca.gov/dataset/patient-origin-market-share-pivot-profile-inpatient-emergency-department-and-ambulatory-surgery</x:v>
      </x:c>
      <x:c r="C37" s="194"/>
      <x:c r="D37" s="194"/>
      <x:c r="E37" s="194"/>
      <x:c r="F37" s="194"/>
      <x:c r="G37" s="194"/>
      <x:c r="H37" s="194"/>
      <x:c r="I37" s="194"/>
      <x:c r="J37" s="194"/>
      <x:c r="K37" s="194"/>
    </x:row>
    <x:row r="38" ht="17" customHeight="1">
      <x:c r="A38"/>
      <x:c r="B38" s="194" t="str">
        <x:v>https://www.ahrq.gov/chsp/data-resources/compendium-2023.html</x:v>
      </x:c>
      <x:c r="C38" s="194"/>
      <x:c r="D38" s="194"/>
      <x:c r="E38" s="194"/>
      <x:c r="F38" s="194"/>
      <x:c r="G38" s="194"/>
      <x:c r="H38" s="194"/>
      <x:c r="I38" s="194"/>
      <x:c r="J38" s="194"/>
      <x:c r="K38" s="194"/>
    </x:row>
    <x:row r="39" ht="17" customHeight="1">
      <x:c r="A39"/>
      <x:c r="B39" s="194" t="str">
        <x:v>https://www.ucihealth.org/patients-and-visitors/new-uci-health-patients</x:v>
      </x:c>
      <x:c r="C39" s="194"/>
      <x:c r="D39" s="194"/>
      <x:c r="E39" s="194"/>
      <x:c r="F39" s="194"/>
      <x:c r="G39" s="194"/>
      <x:c r="H39" s="194"/>
      <x:c r="I39" s="194"/>
      <x:c r="J39" s="194"/>
      <x:c r="K39" s="19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11/20 · Draft release · Independent CRWDHEALTH analysis · Not endorsed by CHCF</x:v>
      </x:c>
      <x:c r="C43" s="197"/>
      <x:c r="D43" s="197"/>
      <x:c r="E43" s="197"/>
      <x:c r="F43" s="197"/>
      <x:c r="G43" s="197"/>
      <x:c r="H43" s="197"/>
      <x:c r="I43" s="197"/>
      <x:c r="J43" s="197"/>
      <x:c r="K43" s="197"/>
    </x:row>
    <x:row r="44" ht="17" customHeight="1">
      <x:c r="A44"/>
      <x:c r="B44" s="197" t="str">
        <x:v>Data tab: Data markets · 58 records · Preview 8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K5"/>
    <x:mergeCell ref="B6:C6"/>
    <x:mergeCell ref="D6:E6"/>
    <x:mergeCell ref="F6:G6"/>
    <x:mergeCell ref="H6:K6"/>
    <x:mergeCell ref="B7:C7"/>
    <x:mergeCell ref="D7:E7"/>
    <x:mergeCell ref="F7:G7"/>
    <x:mergeCell ref="H7:K7"/>
    <x:mergeCell ref="B8:C8"/>
    <x:mergeCell ref="D8:E8"/>
    <x:mergeCell ref="F8:G8"/>
    <x:mergeCell ref="H8:K8"/>
    <x:mergeCell ref="B9:C9"/>
    <x:mergeCell ref="D9:E9"/>
    <x:mergeCell ref="F9:G9"/>
    <x:mergeCell ref="H9:K9"/>
    <x:mergeCell ref="B10:C10"/>
    <x:mergeCell ref="D10:E10"/>
    <x:mergeCell ref="F10:G10"/>
    <x:mergeCell ref="H10:K10"/>
    <x:mergeCell ref="B11:C11"/>
    <x:mergeCell ref="D11:E11"/>
    <x:mergeCell ref="F11:G11"/>
    <x:mergeCell ref="H11:K11"/>
    <x:mergeCell ref="B37:K37"/>
    <x:mergeCell ref="B38:K38"/>
    <x:mergeCell ref="B39:K39"/>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0d801dbc828e4bea"/>
</x:worksheet>
</file>

<file path=xl/worksheets/sheet12.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Research on California hospital prices</x:v>
      </x:c>
      <x:c r="C1" s="175"/>
      <x:c r="D1" s="175"/>
      <x:c r="E1" s="175"/>
      <x:c r="F1" s="175"/>
      <x:c r="G1" s="175"/>
      <x:c r="H1" s="175"/>
      <x:c r="I1" s="175"/>
      <x:c r="J1" s="175"/>
      <x:c r="K1" s="175"/>
    </x:row>
    <x:row r="2" ht="17" customHeight="1">
      <x:c r="A2"/>
      <x:c r="B2" s="178" t="str">
        <x:v>Studies find wide price differences across California hospitals, but the most recent data are several years old. | Study periods shown in table</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Study and period</x:v>
      </x:c>
      <x:c r="C5" s="190"/>
      <x:c r="D5" s="190"/>
      <x:c r="E5" s="190" t="str">
        <x:v>Finding</x:v>
      </x:c>
      <x:c r="F5" s="190"/>
      <x:c r="G5" s="190"/>
      <x:c r="H5" s="190"/>
      <x:c r="I5" s="190" t="str">
        <x:v>Boundary</x:v>
      </x:c>
      <x:c r="J5" s="190"/>
      <x:c r="K5" s="190"/>
    </x:row>
    <x:row r="6" ht="17" customHeight="1">
      <x:c r="A6"/>
      <x:c r="B6" s="190"/>
      <x:c r="C6" s="190"/>
      <x:c r="D6" s="190"/>
      <x:c r="E6" s="190"/>
      <x:c r="F6" s="190"/>
      <x:c r="G6" s="190"/>
      <x:c r="H6" s="190"/>
      <x:c r="I6" s="190"/>
      <x:c r="J6" s="190"/>
      <x:c r="K6" s="190"/>
    </x:row>
    <x:row r="7" ht="17" customHeight="1">
      <x:c r="A7"/>
      <x:c r="B7" s="202" t="str">
        <x:f>'Data pricing'!A2</x:f>
        <x:v>Melnick GA, Fonkych K. Inquiry. 2016;53:0046958016651555. 2004-2013</x:v>
      </x:c>
      <x:c r="C7" s="202"/>
      <x:c r="D7" s="202"/>
      <x:c r="E7" s="202" t="str">
        <x:f>'Data pricing'!B2</x:f>
        <x:v>Prices per admission increased 76% across all hospitals. Adjusted prices increased 113% at hospitals in the two largest systems versus 70% at other hospitals; by 2012-2013 the large-system differential was $3,964 (25%).</x:v>
      </x:c>
      <x:c r="F7" s="202"/>
      <x:c r="G7" s="202"/>
      <x:c r="H7" s="202"/>
      <x:c r="I7" s="202" t="str">
        <x:f>'Data pricing'!C2</x:f>
        <x:v>One commercial payer, nominal prices, historical period, and observational design; the study does not establish that system membership alone caused the differential.</x:v>
      </x:c>
      <x:c r="J7" s="202"/>
      <x:c r="K7" s="202"/>
    </x:row>
    <x:row r="8" ht="17" customHeight="1">
      <x:c r="A8"/>
      <x:c r="B8" s="202"/>
      <x:c r="C8" s="202"/>
      <x:c r="D8" s="202"/>
      <x:c r="E8" s="202"/>
      <x:c r="F8" s="202"/>
      <x:c r="G8" s="202"/>
      <x:c r="H8" s="202"/>
      <x:c r="I8" s="202"/>
      <x:c r="J8" s="202"/>
      <x:c r="K8" s="202"/>
    </x:row>
    <x:row r="9" ht="17" customHeight="1">
      <x:c r="A9"/>
      <x:c r="B9" s="202"/>
      <x:c r="C9" s="202"/>
      <x:c r="D9" s="202"/>
      <x:c r="E9" s="202"/>
      <x:c r="F9" s="202"/>
      <x:c r="G9" s="202"/>
      <x:c r="H9" s="202"/>
      <x:c r="I9" s="202"/>
      <x:c r="J9" s="202"/>
      <x:c r="K9" s="202"/>
    </x:row>
    <x:row r="10" ht="17" customHeight="1">
      <x:c r="A10"/>
      <x:c r="B10" s="202"/>
      <x:c r="C10" s="202"/>
      <x:c r="D10" s="202"/>
      <x:c r="E10" s="202"/>
      <x:c r="F10" s="202"/>
      <x:c r="G10" s="202"/>
      <x:c r="H10" s="202"/>
      <x:c r="I10" s="202"/>
      <x:c r="J10" s="202"/>
      <x:c r="K10" s="202"/>
    </x:row>
    <x:row r="11" ht="17" customHeight="1">
      <x:c r="A11"/>
      <x:c r="B11" s="202" t="str">
        <x:f>'Data pricing'!A3</x:f>
        <x:v>Zhuang T, Shapiro LM, Baker LC, Kamal RN. Clin Orthop Relat Res. 2023;481(6):1061-1068. March 2021 price files and 2021 CMS quality measures</x:v>
      </x:c>
      <x:c r="C11" s="202"/>
      <x:c r="D11" s="202"/>
      <x:c r="E11" s="202" t="str">
        <x:f>'Data pricing'!B3</x:f>
        <x:v>Across 18 hospitals, the overall mean negotiated price was $54,500 (SD $23,200); payer-type means ranged from about $20,300 for Medicaid to $78,800 for commercial out-of-network coverage. No tested price-quality correlation met the study's corrected significance threshold.</x:v>
      </x:c>
      <x:c r="F11" s="202"/>
      <x:c r="G11" s="202"/>
      <x:c r="H11" s="202"/>
      <x:c r="I11" s="202" t="str">
        <x:f>'Data pricing'!C3</x:f>
        <x:v>Single system, one procedure, posted prices rather than claims-paid amounts, incomplete quality data, and cross-sectional associations.</x:v>
      </x:c>
      <x:c r="J11" s="202"/>
      <x:c r="K11" s="202"/>
    </x:row>
    <x:row r="12" ht="17" customHeight="1">
      <x:c r="A12"/>
      <x:c r="B12" s="202"/>
      <x:c r="C12" s="202"/>
      <x:c r="D12" s="202"/>
      <x:c r="E12" s="202"/>
      <x:c r="F12" s="202"/>
      <x:c r="G12" s="202"/>
      <x:c r="H12" s="202"/>
      <x:c r="I12" s="202"/>
      <x:c r="J12" s="202"/>
      <x:c r="K12" s="202"/>
    </x:row>
    <x:row r="13" ht="17" customHeight="1">
      <x:c r="A13"/>
      <x:c r="B13" s="202"/>
      <x:c r="C13" s="202"/>
      <x:c r="D13" s="202"/>
      <x:c r="E13" s="202"/>
      <x:c r="F13" s="202"/>
      <x:c r="G13" s="202"/>
      <x:c r="H13" s="202"/>
      <x:c r="I13" s="202"/>
      <x:c r="J13" s="202"/>
      <x:c r="K13" s="202"/>
    </x:row>
    <x:row r="14" ht="17" customHeight="1">
      <x:c r="A14"/>
      <x:c r="B14" s="202"/>
      <x:c r="C14" s="202"/>
      <x:c r="D14" s="202"/>
      <x:c r="E14" s="202"/>
      <x:c r="F14" s="202"/>
      <x:c r="G14" s="202"/>
      <x:c r="H14" s="202"/>
      <x:c r="I14" s="202"/>
      <x:c r="J14" s="202"/>
      <x:c r="K14" s="202"/>
    </x:row>
    <x:row r="15" ht="17" customHeight="1">
      <x:c r="A15"/>
      <x:c r="B15" s="202" t="str">
        <x:f>'Data pricing'!A4</x:f>
        <x:v>Brodke DJ, Guo C, Aouad M, Brown TT, Bozic KJ. J Bone Joint Surg Am. 2019;101(24):2212-2218. 2009-2013; reference pricing began January 2011</x:v>
      </x:c>
      <x:c r="C15" s="202"/>
      <x:c r="D15" s="202"/>
      <x:c r="E15" s="202" t="str">
        <x:f>'Data pricing'!B4</x:f>
        <x:v>Reference pricing was associated with a 19-percentage-point increase in lower-priced hospital selection and a $5,067 reduction in mean insurer payment, while mean patient out-of-pocket payment increased $1,991; most measured quality indicators did not change significantly.</x:v>
      </x:c>
      <x:c r="F15" s="202"/>
      <x:c r="G15" s="202"/>
      <x:c r="H15" s="202"/>
      <x:c r="I15" s="202" t="str">
        <x:f>'Data pricing'!C4</x:f>
        <x:v>Employer PPO population, elective joint replacement, observational parallel-trends design, and policy effects are not a statewide hospital price level.</x:v>
      </x:c>
      <x:c r="J15" s="202"/>
      <x:c r="K15" s="202"/>
    </x:row>
    <x:row r="16" ht="17" customHeight="1">
      <x:c r="A16"/>
      <x:c r="B16" s="202"/>
      <x:c r="C16" s="202"/>
      <x:c r="D16" s="202"/>
      <x:c r="E16" s="202"/>
      <x:c r="F16" s="202"/>
      <x:c r="G16" s="202"/>
      <x:c r="H16" s="202"/>
      <x:c r="I16" s="202"/>
      <x:c r="J16" s="202"/>
      <x:c r="K16" s="202"/>
    </x:row>
    <x:row r="17" ht="17" customHeight="1">
      <x:c r="A17"/>
      <x:c r="B17" s="202"/>
      <x:c r="C17" s="202"/>
      <x:c r="D17" s="202"/>
      <x:c r="E17" s="202"/>
      <x:c r="F17" s="202"/>
      <x:c r="G17" s="202"/>
      <x:c r="H17" s="202"/>
      <x:c r="I17" s="202"/>
      <x:c r="J17" s="202"/>
      <x:c r="K17" s="202"/>
    </x:row>
    <x:row r="18" ht="17" customHeight="1">
      <x:c r="A18"/>
      <x:c r="B18" s="202"/>
      <x:c r="C18" s="202"/>
      <x:c r="D18" s="202"/>
      <x:c r="E18" s="202"/>
      <x:c r="F18" s="202"/>
      <x:c r="G18" s="202"/>
      <x:c r="H18" s="202"/>
      <x:c r="I18" s="202"/>
      <x:c r="J18" s="202"/>
      <x:c r="K18" s="202"/>
    </x:row>
    <x:row r="19" ht="17" customHeight="1">
      <x:c r="A19"/>
      <x:c r="B19" s="202" t="str">
        <x:f>'Data pricing'!A5</x:f>
        <x:v>Robinson JC, Brown TT, Whaley C, Finlayson E. JAMA Intern Med. 2015;175(11):1783-1789. 2009-2013; reference payment began January 2012</x:v>
      </x:c>
      <x:c r="C19" s="202"/>
      <x:c r="D19" s="202"/>
      <x:c r="E19" s="202" t="str">
        <x:f>'Data pricing'!B5</x:f>
        <x:v>Reference payment increased use of low-priced facilities by 17.6 percentage points and reduced adjusted price by 21.0%; CalPERS reported $7.0 million (28%) lower spending over two years, with no statistically significant complication change.</x:v>
      </x:c>
      <x:c r="F19" s="202"/>
      <x:c r="G19" s="202"/>
      <x:c r="H19" s="202"/>
      <x:c r="I19" s="202" t="str">
        <x:f>'Data pricing'!C5</x:f>
        <x:v>Includes hospital and nonhospital sites, one purchaser and carrier, outpatient procedure only, and observational policy evaluation.</x:v>
      </x:c>
      <x:c r="J19" s="202"/>
      <x:c r="K19" s="202"/>
    </x:row>
    <x:row r="20" ht="17" customHeight="1">
      <x:c r="A20"/>
      <x:c r="B20" s="202"/>
      <x:c r="C20" s="202"/>
      <x:c r="D20" s="202"/>
      <x:c r="E20" s="202"/>
      <x:c r="F20" s="202"/>
      <x:c r="G20" s="202"/>
      <x:c r="H20" s="202"/>
      <x:c r="I20" s="202"/>
      <x:c r="J20" s="202"/>
      <x:c r="K20" s="202"/>
    </x:row>
    <x:row r="21" ht="17" customHeight="1">
      <x:c r="A21"/>
      <x:c r="B21" s="202"/>
      <x:c r="C21" s="202"/>
      <x:c r="D21" s="202"/>
      <x:c r="E21" s="202"/>
      <x:c r="F21" s="202"/>
      <x:c r="G21" s="202"/>
      <x:c r="H21" s="202"/>
      <x:c r="I21" s="202"/>
      <x:c r="J21" s="202"/>
      <x:c r="K21" s="202"/>
    </x:row>
    <x:row r="22" ht="17" customHeight="1">
      <x:c r="A22"/>
      <x:c r="B22" s="202"/>
      <x:c r="C22" s="202"/>
      <x:c r="D22" s="202"/>
      <x:c r="E22" s="202"/>
      <x:c r="F22" s="202"/>
      <x:c r="G22" s="202"/>
      <x:c r="H22" s="202"/>
      <x:c r="I22" s="202"/>
      <x:c r="J22" s="202"/>
      <x:c r="K22" s="202"/>
    </x:row>
    <x:row r="23" ht="17" customHeight="1">
      <x:c r="A23"/>
      <x:c r="B23" s="202" t="str">
        <x:f>'Data pricing'!A6</x:f>
        <x:v>Farrell KS, Finocchio LJ, Trivedi AN, Mehrotra A. J Gen Intern Med. 2010;25(2):110-114. Post-AB 1045 field experiment published 2010</x:v>
      </x:c>
      <x:c r="C23" s="202"/>
      <x:c r="D23" s="202"/>
      <x:c r="E23" s="202" t="str">
        <x:f>'Data pricing'!B6</x:f>
        <x:v>Only 28% of hospitals responded. Estimates varied from $3,500-$65,300 for hysterectomy, $2,700-$36,000 for cholecystectomy, and $350-$5,805 for colonoscopy; 75% of estimates exceeded the median California Medicare reimbursement.</x:v>
      </x:c>
      <x:c r="F23" s="202"/>
      <x:c r="G23" s="202"/>
      <x:c r="H23" s="202"/>
      <x:c r="I23" s="202" t="str">
        <x:f>'Data pricing'!C6</x:f>
        <x:v>Estimates were often non-comparable, sometimes excluded physician fees, and do not represent negotiated insurer prices or actual paid claims.</x:v>
      </x:c>
      <x:c r="J23" s="202"/>
      <x:c r="K23" s="202"/>
    </x:row>
    <x:row r="24" ht="17" customHeight="1">
      <x:c r="A24"/>
      <x:c r="B24" s="202"/>
      <x:c r="C24" s="202"/>
      <x:c r="D24" s="202"/>
      <x:c r="E24" s="202"/>
      <x:c r="F24" s="202"/>
      <x:c r="G24" s="202"/>
      <x:c r="H24" s="202"/>
      <x:c r="I24" s="202"/>
      <x:c r="J24" s="202"/>
      <x:c r="K24" s="202"/>
    </x:row>
    <x:row r="25" ht="17" customHeight="1">
      <x:c r="A25"/>
      <x:c r="B25" s="202"/>
      <x:c r="C25" s="202"/>
      <x:c r="D25" s="202"/>
      <x:c r="E25" s="202"/>
      <x:c r="F25" s="202"/>
      <x:c r="G25" s="202"/>
      <x:c r="H25" s="202"/>
      <x:c r="I25" s="202"/>
      <x:c r="J25" s="202"/>
      <x:c r="K25" s="202"/>
    </x:row>
    <x:row r="26" ht="17" customHeight="1">
      <x:c r="A26"/>
      <x:c r="B26" s="202"/>
      <x:c r="C26" s="202"/>
      <x:c r="D26" s="202"/>
      <x:c r="E26" s="202"/>
      <x:c r="F26" s="202"/>
      <x:c r="G26" s="202"/>
      <x:c r="H26" s="202"/>
      <x:c r="I26" s="202"/>
      <x:c r="J26" s="202"/>
      <x:c r="K26" s="202"/>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These peer-reviewed studies cover different payers, services and years, so their estimates should not be combined. OHCA’s revenue per adjusted unit, shown elsewhere in the workbook, measures payment levels rather than negotiated prices.</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Five peer-reviewed California studies. A focused search on September 26, 2026 screened 21 newer candidates and found no qualifying California hospital price study. RAND’s next hospital price report is expected in 2027. Search decisions are in pricing_search_update.json.</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Melnick GA, Fonkych K. Inquiry. 2016;53:0046958016651555.; Zhuang T, Shapiro LM, Baker LC, Kamal RN. Clin Orthop Relat Res. 2023;481(6):1061-1068.; Brodke DJ, Guo C, Aouad M, Brown TT, Bozic KJ. J Bone Joint Surg Am. 2019;101(24):2212-2218.; Robinson JC, Brown TT, Whaley C, Finlayson E. JAMA Intern Med. 2015;175(11):1783-1789.; Farrell KS, Finocchio LJ, Trivedi AN, Mehrotra A. J Gen Intern Med. 2010;25(2):110-114.</x:v>
      </x:c>
      <x:c r="C36" s="187"/>
      <x:c r="D36" s="187"/>
      <x:c r="E36" s="187"/>
      <x:c r="F36" s="187"/>
      <x:c r="G36" s="187"/>
      <x:c r="H36" s="187"/>
      <x:c r="I36" s="187"/>
      <x:c r="J36" s="187"/>
      <x:c r="K36" s="187"/>
    </x:row>
    <x:row r="37" ht="17" customHeight="1">
      <x:c r="A37"/>
      <x:c r="B37" s="194" t="str">
        <x:v>https://pmc.ncbi.nlm.nih.gov/articles/PMC5798729/</x:v>
      </x:c>
      <x:c r="C37" s="194"/>
      <x:c r="D37" s="194"/>
      <x:c r="E37" s="194"/>
      <x:c r="F37" s="194"/>
      <x:c r="G37" s="194"/>
      <x:c r="H37" s="194"/>
      <x:c r="I37" s="194"/>
      <x:c r="J37" s="194"/>
      <x:c r="K37" s="194"/>
    </x:row>
    <x:row r="38" ht="17" customHeight="1">
      <x:c r="A38"/>
      <x:c r="B38" s="194" t="str">
        <x:v>https://pmc.ncbi.nlm.nih.gov/articles/PMC10194750/</x:v>
      </x:c>
      <x:c r="C38" s="194"/>
      <x:c r="D38" s="194"/>
      <x:c r="E38" s="194"/>
      <x:c r="F38" s="194"/>
      <x:c r="G38" s="194"/>
      <x:c r="H38" s="194"/>
      <x:c r="I38" s="194"/>
      <x:c r="J38" s="194"/>
      <x:c r="K38" s="194"/>
    </x:row>
    <x:row r="39" ht="17" customHeight="1">
      <x:c r="A39"/>
      <x:c r="B39" s="194" t="str">
        <x:v>https://pmc.ncbi.nlm.nih.gov/articles/PMC10799682/</x:v>
      </x:c>
      <x:c r="C39" s="194"/>
      <x:c r="D39" s="194"/>
      <x:c r="E39" s="194"/>
      <x:c r="F39" s="194"/>
      <x:c r="G39" s="194"/>
      <x:c r="H39" s="194"/>
      <x:c r="I39" s="194"/>
      <x:c r="J39" s="194"/>
      <x:c r="K39" s="194"/>
    </x:row>
    <x:row r="40" ht="17" customHeight="1">
      <x:c r="A40"/>
      <x:c r="B40" s="194" t="str">
        <x:v>https://pmc.ncbi.nlm.nih.gov/articles/PMC10799681/</x:v>
      </x:c>
      <x:c r="C40" s="194"/>
      <x:c r="D40" s="194"/>
      <x:c r="E40" s="194"/>
      <x:c r="F40" s="194"/>
      <x:c r="G40" s="194"/>
      <x:c r="H40" s="194"/>
      <x:c r="I40" s="194"/>
      <x:c r="J40" s="194"/>
      <x:c r="K40" s="194"/>
    </x:row>
    <x:row r="41" ht="17" customHeight="1">
      <x:c r="A41"/>
      <x:c r="B41" s="194" t="str">
        <x:v>https://pmc.ncbi.nlm.nih.gov/articles/PMC2837489/</x:v>
      </x:c>
      <x:c r="C41" s="194"/>
      <x:c r="D41" s="194"/>
      <x:c r="E41" s="194"/>
      <x:c r="F41" s="194"/>
      <x:c r="G41" s="194"/>
      <x:c r="H41" s="194"/>
      <x:c r="I41" s="194"/>
      <x:c r="J41" s="194"/>
      <x:c r="K41" s="194"/>
    </x:row>
    <x:row r="42" ht="17" customHeight="1">
      <x:c r="A42"/>
      <x:c r="B42" s="164"/>
      <x:c r="C42" s="164"/>
      <x:c r="D42" s="164"/>
      <x:c r="E42" s="164"/>
      <x:c r="F42" s="164"/>
      <x:c r="G42" s="164"/>
      <x:c r="H42" s="164"/>
      <x:c r="I42" s="164"/>
      <x:c r="J42" s="164"/>
      <x:c r="K42" s="164"/>
    </x:row>
    <x:row r="43" ht="17" customHeight="1">
      <x:c r="A43"/>
      <x:c r="B43" s="197" t="str">
        <x:v>Release 2026-09-26 · 722ce7ffd6ab · Page 12/20 · Draft release · Independent CRWDHEALTH analysis · Not endorsed by CHCF</x:v>
      </x:c>
      <x:c r="C43" s="197"/>
      <x:c r="D43" s="197"/>
      <x:c r="E43" s="197"/>
      <x:c r="F43" s="197"/>
      <x:c r="G43" s="197"/>
      <x:c r="H43" s="197"/>
      <x:c r="I43" s="197"/>
      <x:c r="J43" s="197"/>
      <x:c r="K43" s="197"/>
    </x:row>
    <x:row r="44" ht="17" customHeight="1">
      <x:c r="A44"/>
      <x:c r="B44" s="197" t="str">
        <x:v>Data tab: Data pricing · 5 records · Preview 5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6"/>
    <x:mergeCell ref="E5:H6"/>
    <x:mergeCell ref="I5:K6"/>
    <x:mergeCell ref="B7:D10"/>
    <x:mergeCell ref="E7:H10"/>
    <x:mergeCell ref="I7:K10"/>
    <x:mergeCell ref="B11:D14"/>
    <x:mergeCell ref="E11:H14"/>
    <x:mergeCell ref="I11:K14"/>
    <x:mergeCell ref="B15:D18"/>
    <x:mergeCell ref="E15:H18"/>
    <x:mergeCell ref="I15:K18"/>
    <x:mergeCell ref="B19:D22"/>
    <x:mergeCell ref="E19:H22"/>
    <x:mergeCell ref="I19:K22"/>
    <x:mergeCell ref="B23:D26"/>
    <x:mergeCell ref="E23:H26"/>
    <x:mergeCell ref="I23:K26"/>
    <x:mergeCell ref="B37:K37"/>
    <x:mergeCell ref="B38:K38"/>
    <x:mergeCell ref="B39:K39"/>
    <x:mergeCell ref="B40:K40"/>
    <x:mergeCell ref="B41:K41"/>
    <x:mergeCell ref="B43:K43"/>
    <x:mergeCell ref="B44:K44"/>
  </x:mergeCells>
  <x:printOptions headings="0" gridLines="0"/>
  <x:pageMargins left="0.3" right="0.3" top="0.3" bottom="0.3" header="0.1" footer="0.1"/>
  <x:pageSetup paperSize="1" orientation="landscape" fitToWidth="1" fitToHeight="1"/>
</x:worksheet>
</file>

<file path=xl/worksheets/sheet13.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Inpatient mortality ratings</x:v>
      </x:c>
      <x:c r="C1" s="175"/>
      <x:c r="D1" s="175"/>
      <x:c r="E1" s="175"/>
      <x:c r="F1" s="175"/>
      <x:c r="G1" s="175"/>
      <x:c r="H1" s="175"/>
      <x:c r="I1" s="175"/>
      <x:c r="J1" s="175"/>
      <x:c r="K1" s="175"/>
    </x:row>
    <x:row r="2" ht="17" customHeight="1">
      <x:c r="A2"/>
      <x:c r="B2" s="178" t="str">
        <x:v>For every condition, most rated hospitals performed as expected.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Condition</x:v>
      </x:c>
      <x:c r="C5" s="190"/>
      <x:c r="D5" s="190"/>
      <x:c r="E5" s="190" t="str">
        <x:v>Better</x:v>
      </x:c>
      <x:c r="F5" s="190" t="str">
        <x:v>As expected</x:v>
      </x:c>
      <x:c r="G5" s="190" t="str">
        <x:v>Worse</x:v>
      </x:c>
      <x:c r="H5" s="190"/>
      <x:c r="I5" s="190" t="str">
        <x:v>Unrated</x:v>
      </x:c>
      <x:c r="J5" s="190"/>
      <x:c r="K5" s="190"/>
    </x:row>
    <x:row r="6" ht="17" customHeight="1">
      <x:c r="A6"/>
      <x:c r="B6" s="190"/>
      <x:c r="C6" s="190"/>
      <x:c r="D6" s="190"/>
      <x:c r="E6" s="190"/>
      <x:c r="F6" s="190"/>
      <x:c r="G6" s="190"/>
      <x:c r="H6" s="190"/>
      <x:c r="I6" s="190"/>
      <x:c r="J6" s="190"/>
      <x:c r="K6" s="190"/>
    </x:row>
    <x:row r="7" ht="17" customHeight="1">
      <x:c r="A7"/>
      <x:c r="B7" s="191" t="str">
        <x:f>'Data hcai-quality'!A2</x:f>
        <x:v>AMI</x:v>
      </x:c>
      <x:c r="C7" s="191"/>
      <x:c r="D7" s="191"/>
      <x:c r="E7" s="191" t="n">
        <x:f>'Data hcai-quality'!B2</x:f>
        <x:v>9</x:v>
      </x:c>
      <x:c r="F7" s="191" t="n">
        <x:f>'Data hcai-quality'!C2</x:f>
        <x:v>202</x:v>
      </x:c>
      <x:c r="G7" s="191" t="n">
        <x:f>'Data hcai-quality'!D2</x:f>
        <x:v>10</x:v>
      </x:c>
      <x:c r="H7" s="191"/>
      <x:c r="I7" s="191" t="n">
        <x:f>'Data hcai-quality'!E2</x:f>
        <x:v>44</x:v>
      </x:c>
      <x:c r="J7" s="191"/>
      <x:c r="K7" s="191"/>
    </x:row>
    <x:row r="8" ht="17" customHeight="1">
      <x:c r="A8"/>
      <x:c r="B8" s="191"/>
      <x:c r="C8" s="191"/>
      <x:c r="D8" s="191"/>
      <x:c r="E8" s="191"/>
      <x:c r="F8" s="191"/>
      <x:c r="G8" s="191"/>
      <x:c r="H8" s="191"/>
      <x:c r="I8" s="191"/>
      <x:c r="J8" s="191"/>
      <x:c r="K8" s="191"/>
    </x:row>
    <x:row r="9" ht="17" customHeight="1">
      <x:c r="A9"/>
      <x:c r="B9" s="191" t="str">
        <x:f>'Data hcai-quality'!A3</x:f>
        <x:v>Acute Stroke</x:v>
      </x:c>
      <x:c r="C9" s="191"/>
      <x:c r="D9" s="191"/>
      <x:c r="E9" s="191" t="n">
        <x:f>'Data hcai-quality'!B3</x:f>
        <x:v>18</x:v>
      </x:c>
      <x:c r="F9" s="191" t="n">
        <x:f>'Data hcai-quality'!C3</x:f>
        <x:v>200</x:v>
      </x:c>
      <x:c r="G9" s="191" t="n">
        <x:f>'Data hcai-quality'!D3</x:f>
        <x:v>21</x:v>
      </x:c>
      <x:c r="H9" s="191"/>
      <x:c r="I9" s="191" t="n">
        <x:f>'Data hcai-quality'!E3</x:f>
        <x:v>26</x:v>
      </x:c>
      <x:c r="J9" s="191"/>
      <x:c r="K9" s="191"/>
    </x:row>
    <x:row r="10" ht="17" customHeight="1">
      <x:c r="A10"/>
      <x:c r="B10" s="191"/>
      <x:c r="C10" s="191"/>
      <x:c r="D10" s="191"/>
      <x:c r="E10" s="191"/>
      <x:c r="F10" s="191"/>
      <x:c r="G10" s="191"/>
      <x:c r="H10" s="191"/>
      <x:c r="I10" s="191"/>
      <x:c r="J10" s="191"/>
      <x:c r="K10" s="191"/>
    </x:row>
    <x:row r="11" ht="17" customHeight="1">
      <x:c r="A11"/>
      <x:c r="B11" s="191" t="str">
        <x:f>'Data hcai-quality'!A4</x:f>
        <x:v>Carotid Endarterectomy</x:v>
      </x:c>
      <x:c r="C11" s="191"/>
      <x:c r="D11" s="191"/>
      <x:c r="E11" s="191" t="n">
        <x:f>'Data hcai-quality'!B4</x:f>
        <x:v>0</x:v>
      </x:c>
      <x:c r="F11" s="191" t="n">
        <x:f>'Data hcai-quality'!C4</x:f>
        <x:v>122</x:v>
      </x:c>
      <x:c r="G11" s="191" t="n">
        <x:f>'Data hcai-quality'!D4</x:f>
        <x:v>1</x:v>
      </x:c>
      <x:c r="H11" s="191"/>
      <x:c r="I11" s="191" t="n">
        <x:f>'Data hcai-quality'!E4</x:f>
        <x:v>142</x:v>
      </x:c>
      <x:c r="J11" s="191"/>
      <x:c r="K11" s="191"/>
    </x:row>
    <x:row r="12" ht="17" customHeight="1">
      <x:c r="A12"/>
      <x:c r="B12" s="191"/>
      <x:c r="C12" s="191"/>
      <x:c r="D12" s="191"/>
      <x:c r="E12" s="191"/>
      <x:c r="F12" s="191"/>
      <x:c r="G12" s="191"/>
      <x:c r="H12" s="191"/>
      <x:c r="I12" s="191"/>
      <x:c r="J12" s="191"/>
      <x:c r="K12" s="191"/>
    </x:row>
    <x:row r="13" ht="17" customHeight="1">
      <x:c r="A13"/>
      <x:c r="B13" s="191" t="str">
        <x:f>'Data hcai-quality'!A5</x:f>
        <x:v>GI Hemorrhage</x:v>
      </x:c>
      <x:c r="C13" s="191"/>
      <x:c r="D13" s="191"/>
      <x:c r="E13" s="191" t="n">
        <x:f>'Data hcai-quality'!B5</x:f>
        <x:v>7</x:v>
      </x:c>
      <x:c r="F13" s="191" t="n">
        <x:f>'Data hcai-quality'!C5</x:f>
        <x:v>224</x:v>
      </x:c>
      <x:c r="G13" s="191" t="n">
        <x:f>'Data hcai-quality'!D5</x:f>
        <x:v>8</x:v>
      </x:c>
      <x:c r="H13" s="191"/>
      <x:c r="I13" s="191" t="n">
        <x:f>'Data hcai-quality'!E5</x:f>
        <x:v>26</x:v>
      </x:c>
      <x:c r="J13" s="191"/>
      <x:c r="K13" s="191"/>
    </x:row>
    <x:row r="14" ht="17" customHeight="1">
      <x:c r="A14"/>
      <x:c r="B14" s="191"/>
      <x:c r="C14" s="191"/>
      <x:c r="D14" s="191"/>
      <x:c r="E14" s="191"/>
      <x:c r="F14" s="191"/>
      <x:c r="G14" s="191"/>
      <x:c r="H14" s="191"/>
      <x:c r="I14" s="191"/>
      <x:c r="J14" s="191"/>
      <x:c r="K14" s="191"/>
    </x:row>
    <x:row r="15" ht="17" customHeight="1">
      <x:c r="A15"/>
      <x:c r="B15" s="191" t="str">
        <x:f>'Data hcai-quality'!A6</x:f>
        <x:v>Heart Failure</x:v>
      </x:c>
      <x:c r="C15" s="191"/>
      <x:c r="D15" s="191"/>
      <x:c r="E15" s="191" t="n">
        <x:f>'Data hcai-quality'!B6</x:f>
        <x:v>18</x:v>
      </x:c>
      <x:c r="F15" s="191" t="n">
        <x:f>'Data hcai-quality'!C6</x:f>
        <x:v>233</x:v>
      </x:c>
      <x:c r="G15" s="191" t="n">
        <x:f>'Data hcai-quality'!D6</x:f>
        <x:v>10</x:v>
      </x:c>
      <x:c r="H15" s="191"/>
      <x:c r="I15" s="191" t="n">
        <x:f>'Data hcai-quality'!E6</x:f>
        <x:v>4</x:v>
      </x:c>
      <x:c r="J15" s="191"/>
      <x:c r="K15" s="191"/>
    </x:row>
    <x:row r="16" ht="17" customHeight="1">
      <x:c r="A16"/>
      <x:c r="B16" s="191"/>
      <x:c r="C16" s="191"/>
      <x:c r="D16" s="191"/>
      <x:c r="E16" s="191"/>
      <x:c r="F16" s="191"/>
      <x:c r="G16" s="191"/>
      <x:c r="H16" s="191"/>
      <x:c r="I16" s="191"/>
      <x:c r="J16" s="191"/>
      <x:c r="K16" s="191"/>
    </x:row>
    <x:row r="17" ht="17" customHeight="1">
      <x:c r="A17"/>
      <x:c r="B17" s="191" t="str">
        <x:f>'Data hcai-quality'!A7</x:f>
        <x:v>Hip Fracture</x:v>
      </x:c>
      <x:c r="C17" s="191"/>
      <x:c r="D17" s="191"/>
      <x:c r="E17" s="191" t="n">
        <x:f>'Data hcai-quality'!B7</x:f>
        <x:v>3</x:v>
      </x:c>
      <x:c r="F17" s="191" t="n">
        <x:f>'Data hcai-quality'!C7</x:f>
        <x:v>219</x:v>
      </x:c>
      <x:c r="G17" s="191" t="n">
        <x:f>'Data hcai-quality'!D7</x:f>
        <x:v>6</x:v>
      </x:c>
      <x:c r="H17" s="191"/>
      <x:c r="I17" s="191" t="n">
        <x:f>'Data hcai-quality'!E7</x:f>
        <x:v>37</x:v>
      </x:c>
      <x:c r="J17" s="191"/>
      <x:c r="K17" s="191"/>
    </x:row>
    <x:row r="18" ht="17" customHeight="1">
      <x:c r="A18"/>
      <x:c r="B18" s="191"/>
      <x:c r="C18" s="191"/>
      <x:c r="D18" s="191"/>
      <x:c r="E18" s="191"/>
      <x:c r="F18" s="191"/>
      <x:c r="G18" s="191"/>
      <x:c r="H18" s="191"/>
      <x:c r="I18" s="191"/>
      <x:c r="J18" s="191"/>
      <x:c r="K18" s="191"/>
    </x:row>
    <x:row r="19" ht="17" customHeight="1">
      <x:c r="A19"/>
      <x:c r="B19" s="191" t="str">
        <x:f>'Data hcai-quality'!A8</x:f>
        <x:v>PCI</x:v>
      </x:c>
      <x:c r="C19" s="191"/>
      <x:c r="D19" s="191"/>
      <x:c r="E19" s="191" t="n">
        <x:f>'Data hcai-quality'!B8</x:f>
        <x:v>7</x:v>
      </x:c>
      <x:c r="F19" s="191" t="n">
        <x:f>'Data hcai-quality'!C8</x:f>
        <x:v>126</x:v>
      </x:c>
      <x:c r="G19" s="191" t="n">
        <x:f>'Data hcai-quality'!D8</x:f>
        <x:v>6</x:v>
      </x:c>
      <x:c r="H19" s="191"/>
      <x:c r="I19" s="191" t="n">
        <x:f>'Data hcai-quality'!E8</x:f>
        <x:v>126</x:v>
      </x:c>
      <x:c r="J19" s="191"/>
      <x:c r="K19" s="191"/>
    </x:row>
    <x:row r="20" ht="17" customHeight="1">
      <x:c r="A20"/>
      <x:c r="B20" s="191"/>
      <x:c r="C20" s="191"/>
      <x:c r="D20" s="191"/>
      <x:c r="E20" s="191"/>
      <x:c r="F20" s="191"/>
      <x:c r="G20" s="191"/>
      <x:c r="H20" s="191"/>
      <x:c r="I20" s="191"/>
      <x:c r="J20" s="191"/>
      <x:c r="K20" s="191"/>
    </x:row>
    <x:row r="21" ht="17" customHeight="1">
      <x:c r="A21"/>
      <x:c r="B21" s="191" t="str">
        <x:f>'Data hcai-quality'!A9</x:f>
        <x:v>Pancreatic Resection</x:v>
      </x:c>
      <x:c r="C21" s="191"/>
      <x:c r="D21" s="191"/>
      <x:c r="E21" s="191" t="n">
        <x:f>'Data hcai-quality'!B9</x:f>
        <x:v>0</x:v>
      </x:c>
      <x:c r="F21" s="191" t="n">
        <x:f>'Data hcai-quality'!C9</x:f>
        <x:v>68</x:v>
      </x:c>
      <x:c r="G21" s="191" t="n">
        <x:f>'Data hcai-quality'!D9</x:f>
        <x:v>2</x:v>
      </x:c>
      <x:c r="H21" s="191"/>
      <x:c r="I21" s="191" t="n">
        <x:f>'Data hcai-quality'!E9</x:f>
        <x:v>195</x:v>
      </x:c>
      <x:c r="J21" s="191"/>
      <x:c r="K21" s="191"/>
    </x:row>
    <x:row r="22" ht="17" customHeight="1">
      <x:c r="A22"/>
      <x:c r="B22" s="191"/>
      <x:c r="C22" s="191"/>
      <x:c r="D22" s="191"/>
      <x:c r="E22" s="191"/>
      <x:c r="F22" s="191"/>
      <x:c r="G22" s="191"/>
      <x:c r="H22" s="191"/>
      <x:c r="I22" s="191"/>
      <x:c r="J22" s="191"/>
      <x:c r="K22" s="191"/>
    </x:row>
    <x:row r="23" ht="17" customHeight="1">
      <x:c r="A23"/>
      <x:c r="B23" s="191" t="str">
        <x:f>'Data hcai-quality'!A10</x:f>
        <x:v>Pneumonia</x:v>
      </x:c>
      <x:c r="C23" s="191"/>
      <x:c r="D23" s="191"/>
      <x:c r="E23" s="191" t="n">
        <x:f>'Data hcai-quality'!B10</x:f>
        <x:v>33</x:v>
      </x:c>
      <x:c r="F23" s="191" t="n">
        <x:f>'Data hcai-quality'!C10</x:f>
        <x:v>205</x:v>
      </x:c>
      <x:c r="G23" s="191" t="n">
        <x:f>'Data hcai-quality'!D10</x:f>
        <x:v>24</x:v>
      </x:c>
      <x:c r="H23" s="191"/>
      <x:c r="I23" s="191" t="n">
        <x:f>'Data hcai-quality'!E10</x:f>
        <x:v>3</x:v>
      </x:c>
      <x:c r="J23" s="191"/>
      <x:c r="K23" s="191"/>
    </x:row>
    <x:row r="24" ht="17" customHeight="1">
      <x:c r="A24"/>
      <x:c r="B24" s="191"/>
      <x:c r="C24" s="191"/>
      <x:c r="D24" s="191"/>
      <x:c r="E24" s="191"/>
      <x:c r="F24" s="191"/>
      <x:c r="G24" s="191"/>
      <x:c r="H24" s="191"/>
      <x:c r="I24" s="191"/>
      <x:c r="J24" s="191"/>
      <x:c r="K24" s="191"/>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HCAI rates each hospital’s risk-adjusted mortality for specific conditions as better than expected, as expected or worse than expected. A hospital can be rated for several conditions, so the rows count ratings, not hospitals. A missing rating says nothing about performance.</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2024 HCAI Inpatient Mortality Indicators, linked by facility ID. 265 of 299 hospitals have at least one rating. The number of rated hospitals varies by condition. No combined score or ranking is calculated.</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Inpatient Mortality Indicators, 2024 hospital-condition observations</x:v>
      </x:c>
      <x:c r="C36" s="187"/>
      <x:c r="D36" s="187"/>
      <x:c r="E36" s="187"/>
      <x:c r="F36" s="187"/>
      <x:c r="G36" s="187"/>
      <x:c r="H36" s="187"/>
      <x:c r="I36" s="187"/>
      <x:c r="J36" s="187"/>
      <x:c r="K36" s="187"/>
    </x:row>
    <x:row r="37" ht="17" customHeight="1">
      <x:c r="A37"/>
      <x:c r="B37" s="194" t="str">
        <x:v>https://hcai.ca.gov/data-and-reports/healthcare-quality/inpatient-mortality-indicators/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13/20 · Draft release · Independent CRWDHEALTH analysis · Not endorsed by CHCF</x:v>
      </x:c>
      <x:c r="C43" s="197"/>
      <x:c r="D43" s="197"/>
      <x:c r="E43" s="197"/>
      <x:c r="F43" s="197"/>
      <x:c r="G43" s="197"/>
      <x:c r="H43" s="197"/>
      <x:c r="I43" s="197"/>
      <x:c r="J43" s="197"/>
      <x:c r="K43" s="197"/>
    </x:row>
    <x:row r="44" ht="17" customHeight="1">
      <x:c r="A44"/>
      <x:c r="B44" s="197" t="str">
        <x:v>Data tab: Data hcai-quality · 9 records · Preview 9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6"/>
    <x:mergeCell ref="E5:E6"/>
    <x:mergeCell ref="F5:F6"/>
    <x:mergeCell ref="G5:H6"/>
    <x:mergeCell ref="I5:K6"/>
    <x:mergeCell ref="B7:D8"/>
    <x:mergeCell ref="E7:E8"/>
    <x:mergeCell ref="F7:F8"/>
    <x:mergeCell ref="G7:H8"/>
    <x:mergeCell ref="I7:K8"/>
    <x:mergeCell ref="B9:D10"/>
    <x:mergeCell ref="E9:E10"/>
    <x:mergeCell ref="F9:F10"/>
    <x:mergeCell ref="G9:H10"/>
    <x:mergeCell ref="I9:K10"/>
    <x:mergeCell ref="B11:D12"/>
    <x:mergeCell ref="E11:E12"/>
    <x:mergeCell ref="F11:F12"/>
    <x:mergeCell ref="G11:H12"/>
    <x:mergeCell ref="I11:K12"/>
    <x:mergeCell ref="B13:D14"/>
    <x:mergeCell ref="E13:E14"/>
    <x:mergeCell ref="F13:F14"/>
    <x:mergeCell ref="G13:H14"/>
    <x:mergeCell ref="I13:K14"/>
    <x:mergeCell ref="B15:D16"/>
    <x:mergeCell ref="E15:E16"/>
    <x:mergeCell ref="F15:F16"/>
    <x:mergeCell ref="G15:H16"/>
    <x:mergeCell ref="I15:K16"/>
    <x:mergeCell ref="B17:D18"/>
    <x:mergeCell ref="E17:E18"/>
    <x:mergeCell ref="F17:F18"/>
    <x:mergeCell ref="G17:H18"/>
    <x:mergeCell ref="I17:K18"/>
    <x:mergeCell ref="B19:D20"/>
    <x:mergeCell ref="E19:E20"/>
    <x:mergeCell ref="F19:F20"/>
    <x:mergeCell ref="G19:H20"/>
    <x:mergeCell ref="I19:K20"/>
    <x:mergeCell ref="B21:D22"/>
    <x:mergeCell ref="E21:E22"/>
    <x:mergeCell ref="F21:F22"/>
    <x:mergeCell ref="G21:H22"/>
    <x:mergeCell ref="I21:K22"/>
    <x:mergeCell ref="B23:D24"/>
    <x:mergeCell ref="E23:E24"/>
    <x:mergeCell ref="F23:F24"/>
    <x:mergeCell ref="G23:H24"/>
    <x:mergeCell ref="I23:K24"/>
    <x:mergeCell ref="B37:K37"/>
    <x:mergeCell ref="B43:K43"/>
    <x:mergeCell ref="B44:K44"/>
  </x:mergeCells>
  <x:printOptions headings="0" gridLines="0"/>
  <x:pageMargins left="0.3" right="0.3" top="0.3" bottom="0.3" header="0.1" footer="0.1"/>
  <x:pageSetup paperSize="1" orientation="landscape" fitToWidth="1" fitToHeight="1"/>
</x:worksheet>
</file>

<file path=xl/worksheets/sheet14.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Quality: California and the United States</x:v>
      </x:c>
      <x:c r="C1" s="175"/>
      <x:c r="D1" s="175"/>
      <x:c r="E1" s="175"/>
      <x:c r="F1" s="175"/>
      <x:c r="G1" s="175"/>
      <x:c r="H1" s="175"/>
      <x:c r="I1" s="175"/>
      <x:c r="J1" s="175"/>
      <x:c r="K1" s="175"/>
    </x:row>
    <x:row r="2" ht="17" customHeight="1">
      <x:c r="A2"/>
      <x:c r="B2" s="178" t="str">
        <x:v>California did better than the U.S. on sepsis care and worse on ED time, patient recommendation and star ratings. | August 2026 CMS release; measure periods in table</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Measure</x:v>
      </x:c>
      <x:c r="C5" s="190"/>
      <x:c r="D5" s="190"/>
      <x:c r="E5" s="190" t="str">
        <x:v>California</x:v>
      </x:c>
      <x:c r="F5" s="190" t="str">
        <x:v>United States</x:v>
      </x:c>
      <x:c r="G5" s="190" t="str">
        <x:v>Hospital n, CA / US</x:v>
      </x:c>
      <x:c r="H5" s="190"/>
      <x:c r="I5" s="190" t="str">
        <x:v>Unit and period</x:v>
      </x:c>
      <x:c r="J5" s="190"/>
      <x:c r="K5" s="190"/>
    </x:row>
    <x:row r="6" ht="17" customHeight="1">
      <x:c r="A6"/>
      <x:c r="B6" s="190"/>
      <x:c r="C6" s="190"/>
      <x:c r="D6" s="190"/>
      <x:c r="E6" s="190"/>
      <x:c r="F6" s="190"/>
      <x:c r="G6" s="190"/>
      <x:c r="H6" s="190"/>
      <x:c r="I6" s="190"/>
      <x:c r="J6" s="190"/>
      <x:c r="K6" s="190"/>
    </x:row>
    <x:row r="7" ht="17" customHeight="1">
      <x:c r="A7"/>
      <x:c r="B7" s="211" t="str">
        <x:f>'Data cms-quality'!A2</x:f>
        <x:v>CMS hospital overall rating</x:v>
      </x:c>
      <x:c r="C7" s="211"/>
      <x:c r="D7" s="211"/>
      <x:c r="E7" s="212" t="n">
        <x:f>'Data cms-quality'!B2</x:f>
        <x:v>3.06</x:v>
      </x:c>
      <x:c r="F7" s="212" t="n">
        <x:f>'Data cms-quality'!C2</x:f>
        <x:v>3.16</x:v>
      </x:c>
      <x:c r="G7" s="211" t="str">
        <x:f>'Data cms-quality'!D2</x:f>
        <x:v>257 / 2663</x:v>
      </x:c>
      <x:c r="H7" s="211"/>
      <x:c r="I7" s="211" t="str">
        <x:f>'Data cms-quality'!E2</x:f>
        <x:v>stars; August 2026 release</x:v>
      </x:c>
      <x:c r="J7" s="211"/>
      <x:c r="K7" s="211"/>
    </x:row>
    <x:row r="8" ht="17" customHeight="1">
      <x:c r="A8"/>
      <x:c r="B8" s="211"/>
      <x:c r="C8" s="211"/>
      <x:c r="D8" s="211"/>
      <x:c r="E8" s="212"/>
      <x:c r="F8" s="212"/>
      <x:c r="G8" s="211"/>
      <x:c r="H8" s="211"/>
      <x:c r="I8" s="211"/>
      <x:c r="J8" s="211"/>
      <x:c r="K8" s="211"/>
    </x:row>
    <x:row r="9" ht="17" customHeight="1">
      <x:c r="A9"/>
      <x:c r="B9" s="211"/>
      <x:c r="C9" s="211"/>
      <x:c r="D9" s="211"/>
      <x:c r="E9" s="212"/>
      <x:c r="F9" s="212"/>
      <x:c r="G9" s="211"/>
      <x:c r="H9" s="211"/>
      <x:c r="I9" s="211"/>
      <x:c r="J9" s="211"/>
      <x:c r="K9" s="211"/>
    </x:row>
    <x:row r="10" ht="17" customHeight="1">
      <x:c r="A10"/>
      <x:c r="B10" s="211"/>
      <x:c r="C10" s="211"/>
      <x:c r="D10" s="211"/>
      <x:c r="E10" s="212"/>
      <x:c r="F10" s="212"/>
      <x:c r="G10" s="211"/>
      <x:c r="H10" s="211"/>
      <x:c r="I10" s="211"/>
      <x:c r="J10" s="211"/>
      <x:c r="K10" s="211"/>
    </x:row>
    <x:row r="11" ht="17" customHeight="1">
      <x:c r="A11"/>
      <x:c r="B11" s="211"/>
      <x:c r="C11" s="211"/>
      <x:c r="D11" s="211"/>
      <x:c r="E11" s="212"/>
      <x:c r="F11" s="212"/>
      <x:c r="G11" s="211"/>
      <x:c r="H11" s="211"/>
      <x:c r="I11" s="211"/>
      <x:c r="J11" s="211"/>
      <x:c r="K11" s="211"/>
    </x:row>
    <x:row r="12" ht="17" customHeight="1">
      <x:c r="A12"/>
      <x:c r="B12" s="211" t="str">
        <x:f>'Data cms-quality'!A3</x:f>
        <x:v>Patients who definitely recommend the hospital</x:v>
      </x:c>
      <x:c r="C12" s="211"/>
      <x:c r="D12" s="211"/>
      <x:c r="E12" s="213" t="n">
        <x:f>'Data cms-quality'!B3</x:f>
        <x:v>67.76</x:v>
      </x:c>
      <x:c r="F12" s="213" t="n">
        <x:f>'Data cms-quality'!C3</x:f>
        <x:v>69.01</x:v>
      </x:c>
      <x:c r="G12" s="211" t="str">
        <x:f>'Data cms-quality'!D3</x:f>
        <x:v>262 / 2904</x:v>
      </x:c>
      <x:c r="H12" s="211"/>
      <x:c r="I12" s="211" t="str">
        <x:f>'Data cms-quality'!E3</x:f>
        <x:v>percent; 10/01/2024–09/30/2025</x:v>
      </x:c>
      <x:c r="J12" s="211"/>
      <x:c r="K12" s="211"/>
    </x:row>
    <x:row r="13" ht="17" customHeight="1">
      <x:c r="A13"/>
      <x:c r="B13" s="211"/>
      <x:c r="C13" s="211"/>
      <x:c r="D13" s="211"/>
      <x:c r="E13" s="213"/>
      <x:c r="F13" s="213"/>
      <x:c r="G13" s="211"/>
      <x:c r="H13" s="211"/>
      <x:c r="I13" s="211"/>
      <x:c r="J13" s="211"/>
      <x:c r="K13" s="211"/>
    </x:row>
    <x:row r="14" ht="17" customHeight="1">
      <x:c r="A14"/>
      <x:c r="B14" s="211"/>
      <x:c r="C14" s="211"/>
      <x:c r="D14" s="211"/>
      <x:c r="E14" s="213"/>
      <x:c r="F14" s="213"/>
      <x:c r="G14" s="211"/>
      <x:c r="H14" s="211"/>
      <x:c r="I14" s="211"/>
      <x:c r="J14" s="211"/>
      <x:c r="K14" s="211"/>
    </x:row>
    <x:row r="15" ht="17" customHeight="1">
      <x:c r="A15"/>
      <x:c r="B15" s="211"/>
      <x:c r="C15" s="211"/>
      <x:c r="D15" s="211"/>
      <x:c r="E15" s="213"/>
      <x:c r="F15" s="213"/>
      <x:c r="G15" s="211"/>
      <x:c r="H15" s="211"/>
      <x:c r="I15" s="211"/>
      <x:c r="J15" s="211"/>
      <x:c r="K15" s="211"/>
    </x:row>
    <x:row r="16" ht="17" customHeight="1">
      <x:c r="A16"/>
      <x:c r="B16" s="211"/>
      <x:c r="C16" s="211"/>
      <x:c r="D16" s="211"/>
      <x:c r="E16" s="213"/>
      <x:c r="F16" s="213"/>
      <x:c r="G16" s="211"/>
      <x:c r="H16" s="211"/>
      <x:c r="I16" s="211"/>
      <x:c r="J16" s="211"/>
      <x:c r="K16" s="211"/>
    </x:row>
    <x:row r="17" ht="17" customHeight="1">
      <x:c r="A17"/>
      <x:c r="B17" s="211" t="str">
        <x:f>'Data cms-quality'!A4</x:f>
        <x:v>Appropriate care for severe sepsis and septic shock</x:v>
      </x:c>
      <x:c r="C17" s="211"/>
      <x:c r="D17" s="211"/>
      <x:c r="E17" s="213" t="n">
        <x:f>'Data cms-quality'!B4</x:f>
        <x:v>68.76</x:v>
      </x:c>
      <x:c r="F17" s="213" t="n">
        <x:f>'Data cms-quality'!C4</x:f>
        <x:v>63.59</x:v>
      </x:c>
      <x:c r="G17" s="211" t="str">
        <x:f>'Data cms-quality'!D4</x:f>
        <x:v>260 / 2750</x:v>
      </x:c>
      <x:c r="H17" s="211"/>
      <x:c r="I17" s="211" t="str">
        <x:f>'Data cms-quality'!E4</x:f>
        <x:v>percent; 10/01/2024–09/30/2025</x:v>
      </x:c>
      <x:c r="J17" s="211"/>
      <x:c r="K17" s="211"/>
    </x:row>
    <x:row r="18" ht="17" customHeight="1">
      <x:c r="A18"/>
      <x:c r="B18" s="211"/>
      <x:c r="C18" s="211"/>
      <x:c r="D18" s="211"/>
      <x:c r="E18" s="213"/>
      <x:c r="F18" s="213"/>
      <x:c r="G18" s="211"/>
      <x:c r="H18" s="211"/>
      <x:c r="I18" s="211"/>
      <x:c r="J18" s="211"/>
      <x:c r="K18" s="211"/>
    </x:row>
    <x:row r="19" ht="17" customHeight="1">
      <x:c r="A19"/>
      <x:c r="B19" s="211"/>
      <x:c r="C19" s="211"/>
      <x:c r="D19" s="211"/>
      <x:c r="E19" s="213"/>
      <x:c r="F19" s="213"/>
      <x:c r="G19" s="211"/>
      <x:c r="H19" s="211"/>
      <x:c r="I19" s="211"/>
      <x:c r="J19" s="211"/>
      <x:c r="K19" s="211"/>
    </x:row>
    <x:row r="20" ht="17" customHeight="1">
      <x:c r="A20"/>
      <x:c r="B20" s="211"/>
      <x:c r="C20" s="211"/>
      <x:c r="D20" s="211"/>
      <x:c r="E20" s="213"/>
      <x:c r="F20" s="213"/>
      <x:c r="G20" s="211"/>
      <x:c r="H20" s="211"/>
      <x:c r="I20" s="211"/>
      <x:c r="J20" s="211"/>
      <x:c r="K20" s="211"/>
    </x:row>
    <x:row r="21" ht="17" customHeight="1">
      <x:c r="A21"/>
      <x:c r="B21" s="211"/>
      <x:c r="C21" s="211"/>
      <x:c r="D21" s="211"/>
      <x:c r="E21" s="213"/>
      <x:c r="F21" s="213"/>
      <x:c r="G21" s="211"/>
      <x:c r="H21" s="211"/>
      <x:c r="I21" s="211"/>
      <x:c r="J21" s="211"/>
      <x:c r="K21" s="211"/>
    </x:row>
    <x:row r="22" ht="17" customHeight="1">
      <x:c r="A22"/>
      <x:c r="B22" s="211" t="str">
        <x:f>'Data cms-quality'!A5</x:f>
        <x:v>ED median minutes before leaving, excluding transfers and psychiatric/mental-health patients</x:v>
      </x:c>
      <x:c r="C22" s="211"/>
      <x:c r="D22" s="211"/>
      <x:c r="E22" s="191" t="n">
        <x:f>'Data cms-quality'!B5</x:f>
        <x:v>183</x:v>
      </x:c>
      <x:c r="F22" s="191" t="n">
        <x:f>'Data cms-quality'!C5</x:f>
        <x:v>170</x:v>
      </x:c>
      <x:c r="G22" s="211" t="str">
        <x:f>'Data cms-quality'!D5</x:f>
        <x:v>225 / 2797</x:v>
      </x:c>
      <x:c r="H22" s="211"/>
      <x:c r="I22" s="211" t="str">
        <x:f>'Data cms-quality'!E5</x:f>
        <x:v>minutes; 10/01/2024–09/30/2025</x:v>
      </x:c>
      <x:c r="J22" s="211"/>
      <x:c r="K22" s="211"/>
    </x:row>
    <x:row r="23" ht="17" customHeight="1">
      <x:c r="A23"/>
      <x:c r="B23" s="211"/>
      <x:c r="C23" s="211"/>
      <x:c r="D23" s="211"/>
      <x:c r="E23" s="191"/>
      <x:c r="F23" s="191"/>
      <x:c r="G23" s="211"/>
      <x:c r="H23" s="211"/>
      <x:c r="I23" s="211"/>
      <x:c r="J23" s="211"/>
      <x:c r="K23" s="211"/>
    </x:row>
    <x:row r="24" ht="17" customHeight="1">
      <x:c r="A24"/>
      <x:c r="B24" s="211"/>
      <x:c r="C24" s="211"/>
      <x:c r="D24" s="211"/>
      <x:c r="E24" s="191"/>
      <x:c r="F24" s="191"/>
      <x:c r="G24" s="211"/>
      <x:c r="H24" s="211"/>
      <x:c r="I24" s="211"/>
      <x:c r="J24" s="211"/>
      <x:c r="K24" s="211"/>
    </x:row>
    <x:row r="25" ht="17" customHeight="1">
      <x:c r="A25"/>
      <x:c r="B25" s="211"/>
      <x:c r="C25" s="211"/>
      <x:c r="D25" s="211"/>
      <x:c r="E25" s="191"/>
      <x:c r="F25" s="191"/>
      <x:c r="G25" s="211"/>
      <x:c r="H25" s="211"/>
      <x:c r="I25" s="211"/>
      <x:c r="J25" s="211"/>
      <x:c r="K25" s="211"/>
    </x:row>
    <x:row r="26" ht="17" customHeight="1">
      <x:c r="A26"/>
      <x:c r="B26" s="211"/>
      <x:c r="C26" s="211"/>
      <x:c r="D26" s="211"/>
      <x:c r="E26" s="191"/>
      <x:c r="F26" s="191"/>
      <x:c r="G26" s="211"/>
      <x:c r="H26" s="211"/>
      <x:c r="I26" s="211"/>
      <x:c r="J26" s="211"/>
      <x:c r="K26" s="211"/>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Compared with all U.S. acute care hospitals reporting to CMS, California hospitals had a higher average sepsis care score, a lower share of patients who would definitely recommend the hospital, a longer median ED stay and a lower average star rating. No test of statistical significance was applied.</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Both columns use the same CMS measures, periods and eligibility rules. Values are unweighted hospital averages, except ED time, which is the median of hospital medians. U.S. figures include California. The ED measure excludes transfers and psychiatric patients.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CMS Hospital General Information, HCAHPS and Timely and Effective Care, August 2026 snapshots</x:v>
      </x:c>
      <x:c r="C36" s="187"/>
      <x:c r="D36" s="187"/>
      <x:c r="E36" s="187"/>
      <x:c r="F36" s="187"/>
      <x:c r="G36" s="187"/>
      <x:c r="H36" s="187"/>
      <x:c r="I36" s="187"/>
      <x:c r="J36" s="187"/>
      <x:c r="K36" s="187"/>
    </x:row>
    <x:row r="37" ht="17" customHeight="1">
      <x:c r="A37"/>
      <x:c r="B37" s="194" t="str">
        <x:v>https://data.cms.gov/provider-data/topics/hospitals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14/20 · Draft release · Independent CRWDHEALTH analysis · Not endorsed by CHCF</x:v>
      </x:c>
      <x:c r="C43" s="197"/>
      <x:c r="D43" s="197"/>
      <x:c r="E43" s="197"/>
      <x:c r="F43" s="197"/>
      <x:c r="G43" s="197"/>
      <x:c r="H43" s="197"/>
      <x:c r="I43" s="197"/>
      <x:c r="J43" s="197"/>
      <x:c r="K43" s="197"/>
    </x:row>
    <x:row r="44" ht="17" customHeight="1">
      <x:c r="A44"/>
      <x:c r="B44" s="197" t="str">
        <x:v>Data tab: Data cms-quality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6"/>
    <x:mergeCell ref="E5:E6"/>
    <x:mergeCell ref="F5:F6"/>
    <x:mergeCell ref="G5:H6"/>
    <x:mergeCell ref="I5:K6"/>
    <x:mergeCell ref="B7:D11"/>
    <x:mergeCell ref="E7:E11"/>
    <x:mergeCell ref="F7:F11"/>
    <x:mergeCell ref="G7:H11"/>
    <x:mergeCell ref="I7:K11"/>
    <x:mergeCell ref="B12:D16"/>
    <x:mergeCell ref="E12:E16"/>
    <x:mergeCell ref="F12:F16"/>
    <x:mergeCell ref="G12:H16"/>
    <x:mergeCell ref="I12:K16"/>
    <x:mergeCell ref="B17:D21"/>
    <x:mergeCell ref="E17:E21"/>
    <x:mergeCell ref="F17:F21"/>
    <x:mergeCell ref="G17:H21"/>
    <x:mergeCell ref="I17:K21"/>
    <x:mergeCell ref="B22:D26"/>
    <x:mergeCell ref="E22:E26"/>
    <x:mergeCell ref="F22:F26"/>
    <x:mergeCell ref="G22:H26"/>
    <x:mergeCell ref="I22:K26"/>
    <x:mergeCell ref="B37:K37"/>
    <x:mergeCell ref="B43:K43"/>
    <x:mergeCell ref="B44:K44"/>
  </x:mergeCells>
  <x:printOptions headings="0" gridLines="0"/>
  <x:pageMargins left="0.3" right="0.3" top="0.3" bottom="0.3" header="0.1" footer="0.1"/>
  <x:pageSetup paperSize="1" orientation="landscape" fitToWidth="1" fitToHeight="1"/>
</x:worksheet>
</file>

<file path=xl/worksheets/sheet15.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National context</x:v>
      </x:c>
      <x:c r="C1" s="175"/>
      <x:c r="D1" s="175"/>
      <x:c r="E1" s="175"/>
      <x:c r="F1" s="175"/>
      <x:c r="G1" s="175"/>
      <x:c r="H1" s="175"/>
      <x:c r="I1" s="175"/>
      <x:c r="J1" s="175"/>
      <x:c r="K1" s="175"/>
    </x:row>
    <x:row r="2" ht="17" customHeight="1">
      <x:c r="A2"/>
      <x:c r="B2" s="178" t="str">
        <x:v>National figures show scale but cover a broader set of hospitals than the California cohort.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Measure</x:v>
      </x:c>
      <x:c r="C5" s="190"/>
      <x:c r="D5" s="190"/>
      <x:c r="E5" s="190"/>
      <x:c r="F5" s="190" t="str">
        <x:v>California</x:v>
      </x:c>
      <x:c r="G5" s="190"/>
      <x:c r="H5" s="190" t="str">
        <x:v>United States</x:v>
      </x:c>
      <x:c r="I5" s="190"/>
      <x:c r="J5" s="190" t="str">
        <x:v>Comparability</x:v>
      </x:c>
      <x:c r="K5" s="190"/>
    </x:row>
    <x:row r="6" ht="17" customHeight="1">
      <x:c r="A6"/>
      <x:c r="B6" s="190"/>
      <x:c r="C6" s="190"/>
      <x:c r="D6" s="190"/>
      <x:c r="E6" s="190"/>
      <x:c r="F6" s="190"/>
      <x:c r="G6" s="190"/>
      <x:c r="H6" s="190"/>
      <x:c r="I6" s="190"/>
      <x:c r="J6" s="190"/>
      <x:c r="K6" s="190"/>
    </x:row>
    <x:row r="7" ht="17" customHeight="1">
      <x:c r="A7"/>
      <x:c r="B7" s="211" t="str">
        <x:f>'Data national'!A2</x:f>
        <x:v>Staffed beds per reporting hospital</x:v>
      </x:c>
      <x:c r="C7" s="211"/>
      <x:c r="D7" s="211"/>
      <x:c r="E7" s="211"/>
      <x:c r="F7" s="212" t="n">
        <x:f>'Data national'!B2</x:f>
        <x:v>156.61</x:v>
      </x:c>
      <x:c r="G7" s="212"/>
      <x:c r="H7" s="212" t="n">
        <x:f>'Data national'!C2</x:f>
        <x:v>151.4</x:v>
      </x:c>
      <x:c r="I7" s="212"/>
      <x:c r="J7" s="211" t="str">
        <x:f>'Data national'!D2</x:f>
        <x:v>aligned concept; different hospital populations; beds per hospital</x:v>
      </x:c>
      <x:c r="K7" s="211"/>
    </x:row>
    <x:row r="8" ht="17" customHeight="1">
      <x:c r="A8"/>
      <x:c r="B8" s="211"/>
      <x:c r="C8" s="211"/>
      <x:c r="D8" s="211"/>
      <x:c r="E8" s="211"/>
      <x:c r="F8" s="212"/>
      <x:c r="G8" s="212"/>
      <x:c r="H8" s="212"/>
      <x:c r="I8" s="212"/>
      <x:c r="J8" s="211"/>
      <x:c r="K8" s="211"/>
    </x:row>
    <x:row r="9" ht="17" customHeight="1">
      <x:c r="A9"/>
      <x:c r="B9" s="211"/>
      <x:c r="C9" s="211"/>
      <x:c r="D9" s="211"/>
      <x:c r="E9" s="211"/>
      <x:c r="F9" s="212"/>
      <x:c r="G9" s="212"/>
      <x:c r="H9" s="212"/>
      <x:c r="I9" s="212"/>
      <x:c r="J9" s="211"/>
      <x:c r="K9" s="211"/>
    </x:row>
    <x:row r="10" ht="17" customHeight="1">
      <x:c r="A10"/>
      <x:c r="B10" s="211" t="str">
        <x:f>'Data national'!A3</x:f>
        <x:v>Annual inpatient admissions or discharges per hospital</x:v>
      </x:c>
      <x:c r="C10" s="211"/>
      <x:c r="D10" s="211"/>
      <x:c r="E10" s="211"/>
      <x:c r="F10" s="212" t="n">
        <x:f>'Data national'!B3</x:f>
        <x:v>9283.31</x:v>
      </x:c>
      <x:c r="G10" s="212"/>
      <x:c r="H10" s="212" t="n">
        <x:f>'Data national'!C3</x:f>
        <x:v>6552.18</x:v>
      </x:c>
      <x:c r="I10" s="212"/>
      <x:c r="J10" s="211" t="str">
        <x:f>'Data national'!D3</x:f>
        <x:v>contextual only; events per hospital</x:v>
      </x:c>
      <x:c r="K10" s="211"/>
    </x:row>
    <x:row r="11" ht="17" customHeight="1">
      <x:c r="A11"/>
      <x:c r="B11" s="211"/>
      <x:c r="C11" s="211"/>
      <x:c r="D11" s="211"/>
      <x:c r="E11" s="211"/>
      <x:c r="F11" s="212"/>
      <x:c r="G11" s="212"/>
      <x:c r="H11" s="212"/>
      <x:c r="I11" s="212"/>
      <x:c r="J11" s="211"/>
      <x:c r="K11" s="211"/>
    </x:row>
    <x:row r="12" ht="17" customHeight="1">
      <x:c r="A12"/>
      <x:c r="B12" s="211"/>
      <x:c r="C12" s="211"/>
      <x:c r="D12" s="211"/>
      <x:c r="E12" s="211"/>
      <x:c r="F12" s="212"/>
      <x:c r="G12" s="212"/>
      <x:c r="H12" s="212"/>
      <x:c r="I12" s="212"/>
      <x:c r="J12" s="211"/>
      <x:c r="K12" s="211"/>
    </x:row>
    <x:row r="13" ht="17" customHeight="1">
      <x:c r="A13"/>
      <x:c r="B13" s="211" t="str">
        <x:f>'Data national'!A4</x:f>
        <x:v>Nonprofit hospital share</x:v>
      </x:c>
      <x:c r="C13" s="211"/>
      <x:c r="D13" s="211"/>
      <x:c r="E13" s="211"/>
      <x:c r="F13" s="214" t="n">
        <x:f>'Data national'!B4</x:f>
        <x:v>0.568562</x:v>
      </x:c>
      <x:c r="G13" s="214"/>
      <x:c r="H13" s="214" t="n">
        <x:f>'Data national'!C4</x:f>
        <x:v>0.582699</x:v>
      </x:c>
      <x:c r="I13" s="214"/>
      <x:c r="J13" s="211" t="str">
        <x:f>'Data national'!D4</x:f>
        <x:v>aligned ownership grouping; different hospital populations; share of hospitals</x:v>
      </x:c>
      <x:c r="K13" s="211"/>
    </x:row>
    <x:row r="14" ht="17" customHeight="1">
      <x:c r="A14"/>
      <x:c r="B14" s="211"/>
      <x:c r="C14" s="211"/>
      <x:c r="D14" s="211"/>
      <x:c r="E14" s="211"/>
      <x:c r="F14" s="214"/>
      <x:c r="G14" s="214"/>
      <x:c r="H14" s="214"/>
      <x:c r="I14" s="214"/>
      <x:c r="J14" s="211"/>
      <x:c r="K14" s="211"/>
    </x:row>
    <x:row r="15" ht="17" customHeight="1">
      <x:c r="A15"/>
      <x:c r="B15" s="211"/>
      <x:c r="C15" s="211"/>
      <x:c r="D15" s="211"/>
      <x:c r="E15" s="211"/>
      <x:c r="F15" s="214"/>
      <x:c r="G15" s="214"/>
      <x:c r="H15" s="214"/>
      <x:c r="I15" s="214"/>
      <x:c r="J15" s="211"/>
      <x:c r="K15" s="211"/>
    </x:row>
    <x:row r="16" ht="17" customHeight="1">
      <x:c r="A16"/>
      <x:c r="B16" s="211" t="str">
        <x:f>'Data national'!A5</x:f>
        <x:v>Investor-owned hospital share</x:v>
      </x:c>
      <x:c r="C16" s="211"/>
      <x:c r="D16" s="211"/>
      <x:c r="E16" s="211"/>
      <x:c r="F16" s="214" t="n">
        <x:f>'Data national'!B5</x:f>
        <x:v>0.264214</x:v>
      </x:c>
      <x:c r="G16" s="214"/>
      <x:c r="H16" s="214" t="n">
        <x:f>'Data national'!C5</x:f>
        <x:v>0.239016</x:v>
      </x:c>
      <x:c r="I16" s="214"/>
      <x:c r="J16" s="211" t="str">
        <x:f>'Data national'!D5</x:f>
        <x:v>aligned ownership grouping; different hospital populations; share of hospitals</x:v>
      </x:c>
      <x:c r="K16" s="211"/>
    </x:row>
    <x:row r="17" ht="17" customHeight="1">
      <x:c r="A17"/>
      <x:c r="B17" s="211"/>
      <x:c r="C17" s="211"/>
      <x:c r="D17" s="211"/>
      <x:c r="E17" s="211"/>
      <x:c r="F17" s="214"/>
      <x:c r="G17" s="214"/>
      <x:c r="H17" s="214"/>
      <x:c r="I17" s="214"/>
      <x:c r="J17" s="211"/>
      <x:c r="K17" s="211"/>
    </x:row>
    <x:row r="18" ht="17" customHeight="1">
      <x:c r="A18"/>
      <x:c r="B18" s="211"/>
      <x:c r="C18" s="211"/>
      <x:c r="D18" s="211"/>
      <x:c r="E18" s="211"/>
      <x:c r="F18" s="214"/>
      <x:c r="G18" s="214"/>
      <x:c r="H18" s="214"/>
      <x:c r="I18" s="214"/>
      <x:c r="J18" s="211"/>
      <x:c r="K18" s="211"/>
    </x:row>
    <x:row r="19" ht="17" customHeight="1">
      <x:c r="A19"/>
      <x:c r="B19" s="211" t="str">
        <x:f>'Data national'!A6</x:f>
        <x:v>State or local public hospital share</x:v>
      </x:c>
      <x:c r="C19" s="211"/>
      <x:c r="D19" s="211"/>
      <x:c r="E19" s="211"/>
      <x:c r="F19" s="214" t="n">
        <x:f>'Data national'!B6</x:f>
        <x:v>0.167224</x:v>
      </x:c>
      <x:c r="G19" s="214"/>
      <x:c r="H19" s="214" t="n">
        <x:f>'Data national'!C6</x:f>
        <x:v>0.178285</x:v>
      </x:c>
      <x:c r="I19" s="214"/>
      <x:c r="J19" s="211" t="str">
        <x:f>'Data national'!D6</x:f>
        <x:v>aligned ownership grouping; different hospital populations; share of hospitals</x:v>
      </x:c>
      <x:c r="K19" s="211"/>
    </x:row>
    <x:row r="20" ht="17" customHeight="1">
      <x:c r="A20"/>
      <x:c r="B20" s="211"/>
      <x:c r="C20" s="211"/>
      <x:c r="D20" s="211"/>
      <x:c r="E20" s="211"/>
      <x:c r="F20" s="214"/>
      <x:c r="G20" s="214"/>
      <x:c r="H20" s="214"/>
      <x:c r="I20" s="214"/>
      <x:c r="J20" s="211"/>
      <x:c r="K20" s="211"/>
    </x:row>
    <x:row r="21" ht="17" customHeight="1">
      <x:c r="A21"/>
      <x:c r="B21" s="211"/>
      <x:c r="C21" s="211"/>
      <x:c r="D21" s="211"/>
      <x:c r="E21" s="211"/>
      <x:c r="F21" s="214"/>
      <x:c r="G21" s="214"/>
      <x:c r="H21" s="214"/>
      <x:c r="I21" s="214"/>
      <x:c r="J21" s="211"/>
      <x:c r="K21" s="211"/>
    </x:row>
    <x:row r="22" ht="17" customHeight="1">
      <x:c r="A22"/>
      <x:c r="B22" s="211" t="str">
        <x:f>'Data national'!A7</x:f>
        <x:v>Hospitals linked to a health system</x:v>
      </x:c>
      <x:c r="C22" s="211"/>
      <x:c r="D22" s="211"/>
      <x:c r="E22" s="211"/>
      <x:c r="F22" s="214" t="n">
        <x:f>'Data national'!B7</x:f>
        <x:v>0.762542</x:v>
      </x:c>
      <x:c r="G22" s="214"/>
      <x:c r="H22" s="214" t="n">
        <x:f>'Data national'!C7</x:f>
        <x:v>0.696544</x:v>
      </x:c>
      <x:c r="I22" s="214"/>
      <x:c r="J22" s="211" t="str">
        <x:f>'Data national'!D7</x:f>
        <x:v>contextual only; share of hospitals</x:v>
      </x:c>
      <x:c r="K22" s="211"/>
    </x:row>
    <x:row r="23" ht="17" customHeight="1">
      <x:c r="A23"/>
      <x:c r="B23" s="211"/>
      <x:c r="C23" s="211"/>
      <x:c r="D23" s="211"/>
      <x:c r="E23" s="211"/>
      <x:c r="F23" s="214"/>
      <x:c r="G23" s="214"/>
      <x:c r="H23" s="214"/>
      <x:c r="I23" s="214"/>
      <x:c r="J23" s="211"/>
      <x:c r="K23" s="211"/>
    </x:row>
    <x:row r="24" ht="17" customHeight="1">
      <x:c r="A24"/>
      <x:c r="B24" s="211"/>
      <x:c r="C24" s="211"/>
      <x:c r="D24" s="211"/>
      <x:c r="E24" s="211"/>
      <x:c r="F24" s="214"/>
      <x:c r="G24" s="214"/>
      <x:c r="H24" s="214"/>
      <x:c r="I24" s="214"/>
      <x:c r="J24" s="211"/>
      <x:c r="K24" s="211"/>
    </x:row>
    <x:row r="25" ht="17" customHeight="1">
      <x:c r="A25"/>
      <x:c r="B25" s="211" t="str">
        <x:f>'Data national'!A8</x:f>
        <x:v>2023-2024 hospital spending or operating-revenue growth</x:v>
      </x:c>
      <x:c r="C25" s="211"/>
      <x:c r="D25" s="211"/>
      <x:c r="E25" s="211"/>
      <x:c r="F25" s="212" t="n">
        <x:f>'Data national'!B8</x:f>
        <x:v>0.079048</x:v>
      </x:c>
      <x:c r="G25" s="212"/>
      <x:c r="H25" s="212" t="n">
        <x:f>'Data national'!C8</x:f>
        <x:v>0.089</x:v>
      </x:c>
      <x:c r="I25" s="212"/>
      <x:c r="J25" s="211" t="str">
        <x:f>'Data national'!D8</x:f>
        <x:v>contextual only; annual percent change</x:v>
      </x:c>
      <x:c r="K25" s="211"/>
    </x:row>
    <x:row r="26" ht="17" customHeight="1">
      <x:c r="A26"/>
      <x:c r="B26" s="211"/>
      <x:c r="C26" s="211"/>
      <x:c r="D26" s="211"/>
      <x:c r="E26" s="211"/>
      <x:c r="F26" s="212"/>
      <x:c r="G26" s="212"/>
      <x:c r="H26" s="212"/>
      <x:c r="I26" s="212"/>
      <x:c r="J26" s="211"/>
      <x:c r="K26" s="211"/>
    </x:row>
    <x:row r="27" ht="17" customHeight="1">
      <x:c r="A27"/>
      <x:c r="B27" s="211"/>
      <x:c r="C27" s="211"/>
      <x:c r="D27" s="211"/>
      <x:c r="E27" s="211"/>
      <x:c r="F27" s="212"/>
      <x:c r="G27" s="212"/>
      <x:c r="H27" s="212"/>
      <x:c r="I27" s="212"/>
      <x:c r="J27" s="211"/>
      <x:c r="K27" s="211"/>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 American Hospital Association (AHA) counts all community hospitals, a broader group than California’s 299 comparable general acute hospitals. National health spending measures payments by all payers, while the California figures measure hospital revenue. The gap between them is not a measure of price or efficiency.</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2024 AHA Fast Facts and CMS National Health Expenditure data. Definitions and limitations for each row are in national_hospital_benchmarks.csv.</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 AHA Fast Facts on U.S. Hospitals, 2026 (2024 survey); CMS National Health Expenditure Accounts, 2024</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94" t="str">
        <x:v>https://www.aha.org/statistics/fast-facts-us-hospitals</x:v>
      </x:c>
      <x:c r="C38" s="194"/>
      <x:c r="D38" s="194"/>
      <x:c r="E38" s="194"/>
      <x:c r="F38" s="194"/>
      <x:c r="G38" s="194"/>
      <x:c r="H38" s="194"/>
      <x:c r="I38" s="194"/>
      <x:c r="J38" s="194"/>
      <x:c r="K38" s="194"/>
    </x:row>
    <x:row r="39" ht="17" customHeight="1">
      <x:c r="A39"/>
      <x:c r="B39" s="194" t="str">
        <x:v>https://www.cms.gov/data-research/statistics-trends-and-reports/national-health-expenditure-data/nhe-fact-sheet</x:v>
      </x:c>
      <x:c r="C39" s="194"/>
      <x:c r="D39" s="194"/>
      <x:c r="E39" s="194"/>
      <x:c r="F39" s="194"/>
      <x:c r="G39" s="194"/>
      <x:c r="H39" s="194"/>
      <x:c r="I39" s="194"/>
      <x:c r="J39" s="194"/>
      <x:c r="K39" s="19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15/20 · Draft release · Independent CRWDHEALTH analysis · Not endorsed by CHCF</x:v>
      </x:c>
      <x:c r="C43" s="197"/>
      <x:c r="D43" s="197"/>
      <x:c r="E43" s="197"/>
      <x:c r="F43" s="197"/>
      <x:c r="G43" s="197"/>
      <x:c r="H43" s="197"/>
      <x:c r="I43" s="197"/>
      <x:c r="J43" s="197"/>
      <x:c r="K43" s="197"/>
    </x:row>
    <x:row r="44" ht="17" customHeight="1">
      <x:c r="A44"/>
      <x:c r="B44" s="197" t="str">
        <x:v>Data tab: Data national · 7 records · Preview 7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E6"/>
    <x:mergeCell ref="F5:G6"/>
    <x:mergeCell ref="H5:I6"/>
    <x:mergeCell ref="J5:K6"/>
    <x:mergeCell ref="B7:E9"/>
    <x:mergeCell ref="F7:G9"/>
    <x:mergeCell ref="H7:I9"/>
    <x:mergeCell ref="J7:K9"/>
    <x:mergeCell ref="B10:E12"/>
    <x:mergeCell ref="F10:G12"/>
    <x:mergeCell ref="H10:I12"/>
    <x:mergeCell ref="J10:K12"/>
    <x:mergeCell ref="B13:E15"/>
    <x:mergeCell ref="F13:G15"/>
    <x:mergeCell ref="H13:I15"/>
    <x:mergeCell ref="J13:K15"/>
    <x:mergeCell ref="B16:E18"/>
    <x:mergeCell ref="F16:G18"/>
    <x:mergeCell ref="H16:I18"/>
    <x:mergeCell ref="J16:K18"/>
    <x:mergeCell ref="B19:E21"/>
    <x:mergeCell ref="F19:G21"/>
    <x:mergeCell ref="H19:I21"/>
    <x:mergeCell ref="J19:K21"/>
    <x:mergeCell ref="B22:E24"/>
    <x:mergeCell ref="F22:G24"/>
    <x:mergeCell ref="H22:I24"/>
    <x:mergeCell ref="J22:K24"/>
    <x:mergeCell ref="B25:E27"/>
    <x:mergeCell ref="F25:G27"/>
    <x:mergeCell ref="H25:I27"/>
    <x:mergeCell ref="J25:K27"/>
    <x:mergeCell ref="B37:K37"/>
    <x:mergeCell ref="B38:K38"/>
    <x:mergeCell ref="B39:K39"/>
    <x:mergeCell ref="B43:K43"/>
    <x:mergeCell ref="B44:K44"/>
  </x:mergeCells>
  <x:printOptions headings="0" gridLines="0"/>
  <x:pageMargins left="0.3" right="0.3" top="0.3" bottom="0.3" header="0.1" footer="0.1"/>
  <x:pageSetup paperSize="1" orientation="landscape" fitToWidth="1" fitToHeight="1"/>
</x:worksheet>
</file>

<file path=xl/worksheets/sheet16.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State support for distressed hospitals</x:v>
      </x:c>
      <x:c r="C1" s="175"/>
      <x:c r="D1" s="175"/>
      <x:c r="E1" s="175"/>
      <x:c r="F1" s="175"/>
      <x:c r="G1" s="175"/>
      <x:c r="H1" s="175"/>
      <x:c r="I1" s="175"/>
      <x:c r="J1" s="175"/>
      <x:c r="K1" s="175"/>
    </x:row>
    <x:row r="2" ht="17" customHeight="1">
      <x:c r="A2"/>
      <x:c r="B2" s="178" t="str">
        <x:v>State programs have directed loans and grants to financially distressed hospitals.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2026 small-grant award determination</x:v>
      </x:c>
      <x:c r="C5" s="190"/>
      <x:c r="D5" s="190"/>
      <x:c r="E5" s="190"/>
      <x:c r="F5" s="190"/>
      <x:c r="G5" s="190" t="str">
        <x:v>USD millions</x:v>
      </x:c>
      <x:c r="H5" s="190"/>
      <x:c r="I5" s="190"/>
      <x:c r="J5" s="190"/>
      <x:c r="K5" s="190"/>
    </x:row>
    <x:row r="6" ht="17" customHeight="1">
      <x:c r="A6"/>
      <x:c r="B6" s="202" t="str">
        <x:f>'Data subsidies'!A2</x:f>
        <x:v>Southern Inyo Healthcare District</x:v>
      </x:c>
      <x:c r="C6" s="202"/>
      <x:c r="D6" s="202"/>
      <x:c r="E6" s="202"/>
      <x:c r="F6" s="202"/>
      <x:c r="G6" s="208" t="n">
        <x:f>'Data subsidies'!B2</x:f>
        <x:v>0.4</x:v>
      </x:c>
      <x:c r="H6" s="208"/>
      <x:c r="I6" s="208"/>
      <x:c r="J6" s="208"/>
      <x:c r="K6" s="208"/>
    </x:row>
    <x:row r="7" ht="17" customHeight="1">
      <x:c r="A7"/>
      <x:c r="B7" s="202" t="str">
        <x:f>'Data subsidies'!A3</x:f>
        <x:v>Palo Verde Hospital</x:v>
      </x:c>
      <x:c r="C7" s="202"/>
      <x:c r="D7" s="202"/>
      <x:c r="E7" s="202"/>
      <x:c r="F7" s="202"/>
      <x:c r="G7" s="208" t="n">
        <x:f>'Data subsidies'!B3</x:f>
        <x:v>3</x:v>
      </x:c>
      <x:c r="H7" s="208"/>
      <x:c r="I7" s="208"/>
      <x:c r="J7" s="208"/>
      <x:c r="K7" s="208"/>
    </x:row>
    <x:row r="8" ht="17" customHeight="1">
      <x:c r="A8"/>
      <x:c r="B8" s="202" t="str">
        <x:f>'Data subsidies'!A4</x:f>
        <x:v>Watsonville Community Hospital</x:v>
      </x:c>
      <x:c r="C8" s="202"/>
      <x:c r="D8" s="202"/>
      <x:c r="E8" s="202"/>
      <x:c r="F8" s="202"/>
      <x:c r="G8" s="208" t="n">
        <x:f>'Data subsidies'!B4</x:f>
        <x:v>10.6</x:v>
      </x:c>
      <x:c r="H8" s="208"/>
      <x:c r="I8" s="208"/>
      <x:c r="J8" s="208"/>
      <x:c r="K8" s="208"/>
    </x:row>
    <x:row r="9" ht="17" customHeight="1">
      <x:c r="A9"/>
      <x:c r="B9" s="202" t="str">
        <x:f>'Data subsidies'!A5</x:f>
        <x:v>El Centro Regional Medical Center</x:v>
      </x:c>
      <x:c r="C9" s="202"/>
      <x:c r="D9" s="202"/>
      <x:c r="E9" s="202"/>
      <x:c r="F9" s="202"/>
      <x:c r="G9" s="208" t="n">
        <x:f>'Data subsidies'!B5</x:f>
        <x:v>11</x:v>
      </x:c>
      <x:c r="H9" s="208"/>
      <x:c r="I9" s="208"/>
      <x:c r="J9" s="208"/>
      <x:c r="K9" s="208"/>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HCAI awarded 4 small grants totaling $25 million in 2026 and 16 distressed hospital loans totaling $292.5 million in 2023 and 2024. Award amounts do not show what has been paid, forgiven or still owed, and loans must be repaid.</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HCAI award lists, rechecked September 26, 2026; no new awards. The four 2024 hospital ownership changes cited below are tested on page 11.</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Distressed Hospital Funding Programs, rechecked September 26, 2026; UCI Health–Tenet (four hospitals) ownership change, closed March 27, 2024; UCLA Health–West Hills ownership change, closed March 28, 2024; UCSF Health–Saint Francis and St. Mary’s ownership change, closed August 1, 2024; Rady Children’s–CHOC merger ownership change, closed December 31, 2024</x:v>
      </x:c>
      <x:c r="C36" s="187"/>
      <x:c r="D36" s="187"/>
      <x:c r="E36" s="187"/>
      <x:c r="F36" s="187"/>
      <x:c r="G36" s="187"/>
      <x:c r="H36" s="187"/>
      <x:c r="I36" s="187"/>
      <x:c r="J36" s="187"/>
      <x:c r="K36" s="187"/>
    </x:row>
    <x:row r="37" ht="17" customHeight="1">
      <x:c r="A37"/>
      <x:c r="B37" s="194" t="str">
        <x:v>https://hcai.ca.gov/facilities/health-facility-financing/distressed-hospital-loan-program/</x:v>
      </x:c>
      <x:c r="C37" s="194"/>
      <x:c r="D37" s="194"/>
      <x:c r="E37" s="194"/>
      <x:c r="F37" s="194"/>
      <x:c r="G37" s="194"/>
      <x:c r="H37" s="194"/>
      <x:c r="I37" s="194"/>
      <x:c r="J37" s="194"/>
      <x:c r="K37" s="194"/>
    </x:row>
    <x:row r="38" ht="17" customHeight="1">
      <x:c r="A38"/>
      <x:c r="B38" s="194" t="str">
        <x:v>https://www.ucihealth.org/patients-and-visitors/new-uci-health-patients</x:v>
      </x:c>
      <x:c r="C38" s="194"/>
      <x:c r="D38" s="194"/>
      <x:c r="E38" s="194"/>
      <x:c r="F38" s="194"/>
      <x:c r="G38" s="194"/>
      <x:c r="H38" s="194"/>
      <x:c r="I38" s="194"/>
      <x:c r="J38" s="194"/>
      <x:c r="K38" s="194"/>
    </x:row>
    <x:row r="39" ht="17" customHeight="1">
      <x:c r="A39"/>
      <x:c r="B39" s="194" t="str">
        <x:v>https://www.uclahealth.org/news/release/WestValley2024</x:v>
      </x:c>
      <x:c r="C39" s="194"/>
      <x:c r="D39" s="194"/>
      <x:c r="E39" s="194"/>
      <x:c r="F39" s="194"/>
      <x:c r="G39" s="194"/>
      <x:c r="H39" s="194"/>
      <x:c r="I39" s="194"/>
      <x:c r="J39" s="194"/>
      <x:c r="K39" s="194"/>
    </x:row>
    <x:row r="40" ht="17" customHeight="1">
      <x:c r="A40"/>
      <x:c r="B40" s="194" t="str">
        <x:v>https://www.ucsf.edu/news/2024/07/428161/ucsf-health-welcomes-st-marys-and-saint-francis-hospitals</x:v>
      </x:c>
      <x:c r="C40" s="194"/>
      <x:c r="D40" s="194"/>
      <x:c r="E40" s="194"/>
      <x:c r="F40" s="194"/>
      <x:c r="G40" s="194"/>
      <x:c r="H40" s="194"/>
      <x:c r="I40" s="194"/>
      <x:c r="J40" s="194"/>
      <x:c r="K40" s="194"/>
    </x:row>
    <x:row r="41" ht="17" customHeight="1">
      <x:c r="A41"/>
      <x:c r="B41" s="194" t="str">
        <x:v>https://inside.choc.org/choc-and-rady-merger/</x:v>
      </x:c>
      <x:c r="C41" s="194"/>
      <x:c r="D41" s="194"/>
      <x:c r="E41" s="194"/>
      <x:c r="F41" s="194"/>
      <x:c r="G41" s="194"/>
      <x:c r="H41" s="194"/>
      <x:c r="I41" s="194"/>
      <x:c r="J41" s="194"/>
      <x:c r="K41" s="194"/>
    </x:row>
    <x:row r="42" ht="17" customHeight="1">
      <x:c r="A42"/>
      <x:c r="B42" s="164"/>
      <x:c r="C42" s="164"/>
      <x:c r="D42" s="164"/>
      <x:c r="E42" s="164"/>
      <x:c r="F42" s="164"/>
      <x:c r="G42" s="164"/>
      <x:c r="H42" s="164"/>
      <x:c r="I42" s="164"/>
      <x:c r="J42" s="164"/>
      <x:c r="K42" s="164"/>
    </x:row>
    <x:row r="43" ht="17" customHeight="1">
      <x:c r="A43"/>
      <x:c r="B43" s="197" t="str">
        <x:v>Release 2026-09-26 · 722ce7ffd6ab · Page 16/20 · Draft release · Independent CRWDHEALTH analysis · Not endorsed by CHCF</x:v>
      </x:c>
      <x:c r="C43" s="197"/>
      <x:c r="D43" s="197"/>
      <x:c r="E43" s="197"/>
      <x:c r="F43" s="197"/>
      <x:c r="G43" s="197"/>
      <x:c r="H43" s="197"/>
      <x:c r="I43" s="197"/>
      <x:c r="J43" s="197"/>
      <x:c r="K43" s="197"/>
    </x:row>
    <x:row r="44" ht="17" customHeight="1">
      <x:c r="A44"/>
      <x:c r="B44" s="197" t="str">
        <x:v>Data tab: Data subsidies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F5"/>
    <x:mergeCell ref="G5:K5"/>
    <x:mergeCell ref="B6:F6"/>
    <x:mergeCell ref="G6:K6"/>
    <x:mergeCell ref="B7:F7"/>
    <x:mergeCell ref="G7:K7"/>
    <x:mergeCell ref="B8:F8"/>
    <x:mergeCell ref="G8:K8"/>
    <x:mergeCell ref="B9:F9"/>
    <x:mergeCell ref="G9:K9"/>
    <x:mergeCell ref="B37:K37"/>
    <x:mergeCell ref="B38:K38"/>
    <x:mergeCell ref="B39:K39"/>
    <x:mergeCell ref="B40:K40"/>
    <x:mergeCell ref="B41:K41"/>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bd8bbc1959ee4ed3"/>
</x:worksheet>
</file>

<file path=xl/worksheets/sheet17.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Federal policy and Medi-Cal financing</x:v>
      </x:c>
      <x:c r="C1" s="175"/>
      <x:c r="D1" s="175"/>
      <x:c r="E1" s="175"/>
      <x:c r="F1" s="175"/>
      <x:c r="G1" s="175"/>
      <x:c r="H1" s="175"/>
      <x:c r="I1" s="175"/>
      <x:c r="J1" s="175"/>
      <x:c r="K1" s="175"/>
    </x:row>
    <x:row r="2" ht="17" customHeight="1">
      <x:c r="A2"/>
      <x:c r="B2" s="178" t="str">
        <x:v>Federal law limits two sources of Medi-Cal hospital financing, and the implementing rules are still being written.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28" customHeight="1">
      <x:c r="A5"/>
      <x:c r="B5" s="190" t="str">
        <x:v>Illustrative cut to 2024 Medi-Cal revenue</x:v>
      </x:c>
      <x:c r="C5" s="190"/>
      <x:c r="D5" s="190"/>
      <x:c r="E5" s="190"/>
      <x:c r="F5" s="190"/>
      <x:c r="G5" s="190" t="str">
        <x:v>USD billions</x:v>
      </x:c>
      <x:c r="H5" s="190"/>
      <x:c r="I5" s="190"/>
      <x:c r="J5" s="190"/>
      <x:c r="K5" s="190"/>
    </x:row>
    <x:row r="6" ht="17" customHeight="1">
      <x:c r="A6"/>
      <x:c r="B6" s="202" t="str">
        <x:f>'Data federal'!A2</x:f>
        <x:v>1% of Medi-Cal revenue</x:v>
      </x:c>
      <x:c r="C6" s="202"/>
      <x:c r="D6" s="202"/>
      <x:c r="E6" s="202"/>
      <x:c r="F6" s="202"/>
      <x:c r="G6" s="208" t="n">
        <x:f>'Data federal'!B2</x:f>
        <x:v>0.44304434123</x:v>
      </x:c>
      <x:c r="H6" s="208"/>
      <x:c r="I6" s="208"/>
      <x:c r="J6" s="208"/>
      <x:c r="K6" s="208"/>
    </x:row>
    <x:row r="7" ht="17" customHeight="1">
      <x:c r="A7"/>
      <x:c r="B7" s="202" t="str">
        <x:f>'Data federal'!A3</x:f>
        <x:v>3% of Medi-Cal revenue</x:v>
      </x:c>
      <x:c r="C7" s="202"/>
      <x:c r="D7" s="202"/>
      <x:c r="E7" s="202"/>
      <x:c r="F7" s="202"/>
      <x:c r="G7" s="208" t="n">
        <x:f>'Data federal'!B3</x:f>
        <x:v>1.32913302369</x:v>
      </x:c>
      <x:c r="H7" s="208"/>
      <x:c r="I7" s="208"/>
      <x:c r="J7" s="208"/>
      <x:c r="K7" s="208"/>
    </x:row>
    <x:row r="8" ht="17" customHeight="1">
      <x:c r="A8"/>
      <x:c r="B8" s="202" t="str">
        <x:f>'Data federal'!A4</x:f>
        <x:v>5% of Medi-Cal revenue</x:v>
      </x:c>
      <x:c r="C8" s="202"/>
      <x:c r="D8" s="202"/>
      <x:c r="E8" s="202"/>
      <x:c r="F8" s="202"/>
      <x:c r="G8" s="208" t="n">
        <x:f>'Data federal'!B4</x:f>
        <x:v>2.21522170615</x:v>
      </x:c>
      <x:c r="H8" s="208"/>
      <x:c r="I8" s="208"/>
      <x:c r="J8" s="208"/>
      <x:c r="K8" s="208"/>
    </x:row>
    <x:row r="9" ht="17" customHeight="1">
      <x:c r="A9"/>
      <x:c r="B9" s="164"/>
      <x:c r="C9" s="164"/>
      <x:c r="D9" s="164"/>
      <x:c r="E9" s="164"/>
      <x:c r="F9" s="164"/>
      <x:c r="G9" s="164"/>
      <x:c r="H9" s="164"/>
      <x:c r="I9" s="164"/>
      <x:c r="J9" s="164"/>
      <x:c r="K9" s="164"/>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P.L. 119-21 limits provider taxes and state directed payments. California’s current managed care organization (MCO) tax ends December 31, 2026, and SB 125 creates a replacement from 2027 if CMS approves it. CMS rules on directed payments and provider taxes, issued in May and July 2026, are still proposed.</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DHCS guidance and the Federal Register were checked on September 26, 2026. The chart shows what a 1%, 3% or 5% cut to 2024 Medi-Cal net patient revenue would equal. These are illustrations, not estimates of actual losses. The hospital quality assurance fee and the MCO tax are separate programs.</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 DHCS Medi-Cal Financing and Federal Register rule status, rechecked September 26, 2026</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94" t="str">
        <x:v>https://www.dhcs.ca.gov/financing/</x:v>
      </x:c>
      <x:c r="C38" s="194"/>
      <x:c r="D38" s="194"/>
      <x:c r="E38" s="194"/>
      <x:c r="F38" s="194"/>
      <x:c r="G38" s="194"/>
      <x:c r="H38" s="194"/>
      <x:c r="I38" s="194"/>
      <x:c r="J38" s="194"/>
      <x:c r="K38" s="19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17/20 · Draft release · Independent CRWDHEALTH analysis · Not endorsed by CHCF</x:v>
      </x:c>
      <x:c r="C43" s="197"/>
      <x:c r="D43" s="197"/>
      <x:c r="E43" s="197"/>
      <x:c r="F43" s="197"/>
      <x:c r="G43" s="197"/>
      <x:c r="H43" s="197"/>
      <x:c r="I43" s="197"/>
      <x:c r="J43" s="197"/>
      <x:c r="K43" s="197"/>
    </x:row>
    <x:row r="44" ht="17" customHeight="1">
      <x:c r="A44"/>
      <x:c r="B44" s="197" t="str">
        <x:v>Data tab: Data federal · 3 records · Preview 3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F5"/>
    <x:mergeCell ref="G5:K5"/>
    <x:mergeCell ref="B6:F6"/>
    <x:mergeCell ref="G6:K6"/>
    <x:mergeCell ref="B7:F7"/>
    <x:mergeCell ref="G7:K7"/>
    <x:mergeCell ref="B8:F8"/>
    <x:mergeCell ref="G8:K8"/>
    <x:mergeCell ref="B37:K37"/>
    <x:mergeCell ref="B38:K38"/>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0994058d422a4ed4"/>
</x:worksheet>
</file>

<file path=xl/worksheets/sheet18.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Hospitals with operating losses</x:v>
      </x:c>
      <x:c r="C1" s="175"/>
      <x:c r="D1" s="175"/>
      <x:c r="E1" s="175"/>
      <x:c r="F1" s="175"/>
      <x:c r="G1" s="175"/>
      <x:c r="H1" s="175"/>
      <x:c r="I1" s="175"/>
      <x:c r="J1" s="175"/>
      <x:c r="K1" s="175"/>
    </x:row>
    <x:row r="2" ht="17" customHeight="1">
      <x:c r="A2"/>
      <x:c r="B2" s="178" t="str">
        <x:v>Of the 299 hospitals, 141 lost money on operations in 2024.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HCAI control</x:v>
      </x:c>
      <x:c r="C5" s="190"/>
      <x:c r="D5" s="190" t="str">
        <x:v>Hospitals</x:v>
      </x:c>
      <x:c r="E5" s="190"/>
      <x:c r="F5" s="190" t="str">
        <x:v>With operating loss</x:v>
      </x:c>
      <x:c r="G5" s="190"/>
      <x:c r="H5" s="190" t="str">
        <x:v>Operating loss share</x:v>
      </x:c>
      <x:c r="I5" s="190"/>
      <x:c r="J5" s="190" t="str">
        <x:v>ED visits at loss hospitals</x:v>
      </x:c>
      <x:c r="K5" s="190"/>
    </x:row>
    <x:row r="6" ht="17" customHeight="1">
      <x:c r="A6"/>
      <x:c r="B6" s="202" t="str">
        <x:f>'Data losses'!A2</x:f>
        <x:v>City/County</x:v>
      </x:c>
      <x:c r="C6" s="202"/>
      <x:c r="D6" s="202" t="n">
        <x:f>'Data losses'!B2</x:f>
        <x:v>17</x:v>
      </x:c>
      <x:c r="E6" s="202"/>
      <x:c r="F6" s="202" t="n">
        <x:f>'Data losses'!C2</x:f>
        <x:v>13</x:v>
      </x:c>
      <x:c r="G6" s="202"/>
      <x:c r="H6" s="203" t="n">
        <x:f>'Data losses'!D2</x:f>
        <x:v>0.7647058823529411</x:v>
      </x:c>
      <x:c r="I6" s="203"/>
      <x:c r="J6" s="202" t="n">
        <x:f>'Data losses'!E2</x:f>
        <x:v>975444</x:v>
      </x:c>
      <x:c r="K6" s="202"/>
    </x:row>
    <x:row r="7" ht="17" customHeight="1">
      <x:c r="A7"/>
      <x:c r="B7" s="202" t="str">
        <x:f>'Data losses'!A3</x:f>
        <x:v>District</x:v>
      </x:c>
      <x:c r="C7" s="202"/>
      <x:c r="D7" s="202" t="n">
        <x:f>'Data losses'!B3</x:f>
        <x:v>33</x:v>
      </x:c>
      <x:c r="E7" s="202"/>
      <x:c r="F7" s="202" t="n">
        <x:f>'Data losses'!C3</x:f>
        <x:v>19</x:v>
      </x:c>
      <x:c r="G7" s="202"/>
      <x:c r="H7" s="203" t="n">
        <x:f>'Data losses'!D3</x:f>
        <x:v>0.5757575757575758</x:v>
      </x:c>
      <x:c r="I7" s="203"/>
      <x:c r="J7" s="202" t="n">
        <x:f>'Data losses'!E3</x:f>
        <x:v>569899</x:v>
      </x:c>
      <x:c r="K7" s="202"/>
    </x:row>
    <x:row r="8" ht="17" customHeight="1">
      <x:c r="A8"/>
      <x:c r="B8" s="202" t="str">
        <x:f>'Data losses'!A4</x:f>
        <x:v>Investor</x:v>
      </x:c>
      <x:c r="C8" s="202"/>
      <x:c r="D8" s="202" t="n">
        <x:f>'Data losses'!B4</x:f>
        <x:v>79</x:v>
      </x:c>
      <x:c r="E8" s="202"/>
      <x:c r="F8" s="202" t="n">
        <x:f>'Data losses'!C4</x:f>
        <x:v>37</x:v>
      </x:c>
      <x:c r="G8" s="202"/>
      <x:c r="H8" s="203" t="n">
        <x:f>'Data losses'!D4</x:f>
        <x:v>0.46835443037974683</x:v>
      </x:c>
      <x:c r="I8" s="203"/>
      <x:c r="J8" s="202" t="n">
        <x:f>'Data losses'!E4</x:f>
        <x:v>901148</x:v>
      </x:c>
      <x:c r="K8" s="202"/>
    </x:row>
    <x:row r="9" ht="17" customHeight="1">
      <x:c r="A9"/>
      <x:c r="B9" s="202" t="str">
        <x:f>'Data losses'!A5</x:f>
        <x:v>Non-Profit</x:v>
      </x:c>
      <x:c r="C9" s="202"/>
      <x:c r="D9" s="202" t="n">
        <x:f>'Data losses'!B5</x:f>
        <x:v>170</x:v>
      </x:c>
      <x:c r="E9" s="202"/>
      <x:c r="F9" s="202" t="n">
        <x:f>'Data losses'!C5</x:f>
        <x:v>72</x:v>
      </x:c>
      <x:c r="G9" s="202"/>
      <x:c r="H9" s="203" t="n">
        <x:f>'Data losses'!D5</x:f>
        <x:v>0.4235294117647059</x:v>
      </x:c>
      <x:c r="I9" s="203"/>
      <x:c r="J9" s="202" t="n">
        <x:f>'Data losses'!E5</x:f>
        <x:v>3168496</x:v>
      </x:c>
      <x:c r="K9" s="202"/>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Hospitals with operating losses hold 44.8% of licensed beds and handled 41.9% of ED visits. One year of operating losses does not by itself mean a hospital is insolvent or likely to close.</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An operating loss means net from operations was below zero. ED visits are all-payer visits, not unique patients. The seven hospitals with nonstandard reporting periods are included.</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18/20 · Draft release · Independent CRWDHEALTH analysis · Not endorsed by CHCF</x:v>
      </x:c>
      <x:c r="C43" s="197"/>
      <x:c r="D43" s="197"/>
      <x:c r="E43" s="197"/>
      <x:c r="F43" s="197"/>
      <x:c r="G43" s="197"/>
      <x:c r="H43" s="197"/>
      <x:c r="I43" s="197"/>
      <x:c r="J43" s="197"/>
      <x:c r="K43" s="197"/>
    </x:row>
    <x:row r="44" ht="17" customHeight="1">
      <x:c r="A44"/>
      <x:c r="B44" s="197" t="str">
        <x:v>Data tab: Data losses · 4 records · Preview 4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I5"/>
    <x:mergeCell ref="J5:K5"/>
    <x:mergeCell ref="B6:C6"/>
    <x:mergeCell ref="D6:E6"/>
    <x:mergeCell ref="F6:G6"/>
    <x:mergeCell ref="H6:I6"/>
    <x:mergeCell ref="J6:K6"/>
    <x:mergeCell ref="B7:C7"/>
    <x:mergeCell ref="D7:E7"/>
    <x:mergeCell ref="F7:G7"/>
    <x:mergeCell ref="H7:I7"/>
    <x:mergeCell ref="J7:K7"/>
    <x:mergeCell ref="B8:C8"/>
    <x:mergeCell ref="D8:E8"/>
    <x:mergeCell ref="F8:G8"/>
    <x:mergeCell ref="H8:I8"/>
    <x:mergeCell ref="J8:K8"/>
    <x:mergeCell ref="B9:C9"/>
    <x:mergeCell ref="D9:E9"/>
    <x:mergeCell ref="F9:G9"/>
    <x:mergeCell ref="H9:I9"/>
    <x:mergeCell ref="J9:K9"/>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94d2af607abb4ea9"/>
</x:worksheet>
</file>

<file path=xl/worksheets/sheet19.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Hospitals by Medi-Cal revenue share</x:v>
      </x:c>
      <x:c r="C1" s="175"/>
      <x:c r="D1" s="175"/>
      <x:c r="E1" s="175"/>
      <x:c r="F1" s="175"/>
      <x:c r="G1" s="175"/>
      <x:c r="H1" s="175"/>
      <x:c r="I1" s="175"/>
      <x:c r="J1" s="175"/>
      <x:c r="K1" s="175"/>
    </x:row>
    <x:row r="2" ht="17" customHeight="1">
      <x:c r="A2"/>
      <x:c r="B2" s="178" t="str">
        <x:v>Hospitals that depend most on Medi-Cal had the weakest operating results.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Data</x:v>
      </x:c>
      <x:c r="C4" s="164"/>
      <x:c r="D4" s="164"/>
      <x:c r="E4" s="164"/>
      <x:c r="F4" s="164"/>
      <x:c r="G4" s="164"/>
      <x:c r="H4" s="164"/>
      <x:c r="I4" s="164"/>
      <x:c r="J4" s="164"/>
      <x:c r="K4" s="164"/>
    </x:row>
    <x:row r="5" ht="37" customHeight="1">
      <x:c r="A5"/>
      <x:c r="B5" s="190" t="str">
        <x:v>Medi-Cal revenue share</x:v>
      </x:c>
      <x:c r="C5" s="190"/>
      <x:c r="D5" s="190" t="str">
        <x:v>Hospitals</x:v>
      </x:c>
      <x:c r="E5" s="190"/>
      <x:c r="F5" s="190" t="str">
        <x:v>With operating loss</x:v>
      </x:c>
      <x:c r="G5" s="190"/>
      <x:c r="H5" s="190" t="str">
        <x:v>Operating margin</x:v>
      </x:c>
      <x:c r="I5" s="190"/>
      <x:c r="J5" s="190" t="str">
        <x:v>ED visits</x:v>
      </x:c>
      <x:c r="K5" s="190"/>
    </x:row>
    <x:row r="6" ht="17" customHeight="1">
      <x:c r="A6"/>
      <x:c r="B6" s="203" t="str">
        <x:f>'Data medi-cal-groups'!A2</x:f>
        <x:v>Less than 25%</x:v>
      </x:c>
      <x:c r="C6" s="203"/>
      <x:c r="D6" s="202" t="n">
        <x:f>'Data medi-cal-groups'!B2</x:f>
        <x:v>124</x:v>
      </x:c>
      <x:c r="E6" s="202"/>
      <x:c r="F6" s="202" t="n">
        <x:f>'Data medi-cal-groups'!C2</x:f>
        <x:v>51</x:v>
      </x:c>
      <x:c r="G6" s="202"/>
      <x:c r="H6" s="203" t="n">
        <x:f>'Data medi-cal-groups'!D2</x:f>
        <x:v>0.04260547540684516</x:v>
      </x:c>
      <x:c r="I6" s="203"/>
      <x:c r="J6" s="202" t="n">
        <x:f>'Data medi-cal-groups'!E2</x:f>
        <x:v>5457753</x:v>
      </x:c>
      <x:c r="K6" s="202"/>
    </x:row>
    <x:row r="7" ht="17" customHeight="1">
      <x:c r="A7"/>
      <x:c r="B7" s="203" t="str">
        <x:f>'Data medi-cal-groups'!A3</x:f>
        <x:v>25% to less than 50%</x:v>
      </x:c>
      <x:c r="C7" s="203"/>
      <x:c r="D7" s="202" t="n">
        <x:f>'Data medi-cal-groups'!B3</x:f>
        <x:v>114</x:v>
      </x:c>
      <x:c r="E7" s="202"/>
      <x:c r="F7" s="202" t="n">
        <x:f>'Data medi-cal-groups'!C3</x:f>
        <x:v>51</x:v>
      </x:c>
      <x:c r="G7" s="202"/>
      <x:c r="H7" s="203" t="n">
        <x:f>'Data medi-cal-groups'!D3</x:f>
        <x:v>0.026431969711642786</x:v>
      </x:c>
      <x:c r="I7" s="203"/>
      <x:c r="J7" s="202" t="n">
        <x:f>'Data medi-cal-groups'!E3</x:f>
        <x:v>5359546</x:v>
      </x:c>
      <x:c r="K7" s="202"/>
    </x:row>
    <x:row r="8" ht="17" customHeight="1">
      <x:c r="A8"/>
      <x:c r="B8" s="203" t="str">
        <x:f>'Data medi-cal-groups'!A4</x:f>
        <x:v>50% or more</x:v>
      </x:c>
      <x:c r="C8" s="203"/>
      <x:c r="D8" s="202" t="n">
        <x:f>'Data medi-cal-groups'!B4</x:f>
        <x:v>61</x:v>
      </x:c>
      <x:c r="E8" s="202"/>
      <x:c r="F8" s="202" t="n">
        <x:f>'Data medi-cal-groups'!C4</x:f>
        <x:v>39</x:v>
      </x:c>
      <x:c r="G8" s="202"/>
      <x:c r="H8" s="203" t="n">
        <x:f>'Data medi-cal-groups'!D4</x:f>
        <x:v>-0.0729585180212359</x:v>
      </x:c>
      <x:c r="I8" s="203"/>
      <x:c r="J8" s="202" t="n">
        <x:f>'Data medi-cal-groups'!E4</x:f>
        <x:v>2583609</x:v>
      </x:c>
      <x:c r="K8" s="202"/>
    </x:row>
    <x:row r="9" ht="17" customHeight="1">
      <x:c r="A9"/>
      <x:c r="B9" s="164"/>
      <x:c r="C9" s="164"/>
      <x:c r="D9" s="164"/>
      <x:c r="E9" s="164"/>
      <x:c r="F9" s="164"/>
      <x:c r="G9" s="164"/>
      <x:c r="H9" s="164"/>
      <x:c r="I9" s="164"/>
      <x:c r="J9" s="164"/>
      <x:c r="K9" s="164"/>
    </x:row>
    <x:row r="10" ht="17" customHeight="1">
      <x:c r="A10"/>
      <x:c r="B10" s="164"/>
      <x:c r="C10" s="164"/>
      <x:c r="D10" s="164"/>
      <x:c r="E10" s="164"/>
      <x:c r="F10" s="164"/>
      <x:c r="G10" s="164"/>
      <x:c r="H10" s="164"/>
      <x:c r="I10" s="164"/>
      <x:c r="J10" s="164"/>
      <x:c r="K10" s="164"/>
    </x:row>
    <x:row r="11" ht="17" customHeight="1">
      <x:c r="A11"/>
      <x:c r="B11" s="164"/>
      <x:c r="C11" s="164"/>
      <x:c r="D11" s="164"/>
      <x:c r="E11" s="164"/>
      <x:c r="F11" s="164"/>
      <x:c r="G11" s="164"/>
      <x:c r="H11" s="164"/>
      <x:c r="I11" s="164"/>
      <x:c r="J11" s="164"/>
      <x:c r="K11" s="164"/>
    </x:row>
    <x:row r="12" ht="17" customHeight="1">
      <x:c r="A12"/>
      <x:c r="B12" s="164"/>
      <x:c r="C12" s="164"/>
      <x:c r="D12" s="164"/>
      <x:c r="E12" s="164"/>
      <x:c r="F12" s="164"/>
      <x:c r="G12" s="164"/>
      <x:c r="H12" s="164"/>
      <x:c r="I12" s="164"/>
      <x:c r="J12" s="164"/>
      <x:c r="K12" s="164"/>
    </x:row>
    <x:row r="13" ht="17" customHeight="1">
      <x:c r="A13"/>
      <x:c r="B13" s="164"/>
      <x:c r="C13" s="164"/>
      <x:c r="D13" s="164"/>
      <x:c r="E13" s="164"/>
      <x:c r="F13" s="164"/>
      <x:c r="G13" s="164"/>
      <x:c r="H13" s="164"/>
      <x:c r="I13" s="164"/>
      <x:c r="J13" s="164"/>
      <x:c r="K13" s="164"/>
    </x:row>
    <x:row r="14" ht="17" customHeight="1">
      <x:c r="A14"/>
      <x:c r="B14" s="164"/>
      <x:c r="C14" s="164"/>
      <x:c r="D14" s="164"/>
      <x:c r="E14" s="164"/>
      <x:c r="F14" s="164"/>
      <x:c r="G14" s="164"/>
      <x:c r="H14" s="164"/>
      <x:c r="I14" s="164"/>
      <x:c r="J14" s="164"/>
      <x:c r="K14" s="164"/>
    </x:row>
    <x:row r="15" ht="17" customHeight="1">
      <x:c r="A15"/>
      <x:c r="B15" s="164"/>
      <x:c r="C15" s="164"/>
      <x:c r="D15" s="164"/>
      <x:c r="E15" s="164"/>
      <x:c r="F15" s="164"/>
      <x:c r="G15" s="164"/>
      <x:c r="H15" s="164"/>
      <x:c r="I15" s="164"/>
      <x:c r="J15" s="164"/>
      <x:c r="K15" s="164"/>
    </x:row>
    <x:row r="16" ht="17" customHeight="1">
      <x:c r="A16"/>
      <x:c r="B16" s="164"/>
      <x:c r="C16" s="164"/>
      <x:c r="D16" s="164"/>
      <x:c r="E16" s="164"/>
      <x:c r="F16" s="164"/>
      <x:c r="G16" s="164"/>
      <x:c r="H16" s="164"/>
      <x:c r="I16" s="164"/>
      <x:c r="J16" s="164"/>
      <x:c r="K16" s="164"/>
    </x:row>
    <x:row r="17" ht="17" customHeight="1">
      <x:c r="A17"/>
      <x:c r="B17" s="164"/>
      <x:c r="C17" s="164"/>
      <x:c r="D17" s="164"/>
      <x:c r="E17" s="164"/>
      <x:c r="F17" s="164"/>
      <x:c r="G17" s="164"/>
      <x:c r="H17" s="164"/>
      <x:c r="I17" s="164"/>
      <x:c r="J17" s="164"/>
      <x:c r="K17" s="164"/>
    </x:row>
    <x:row r="18" ht="17" customHeight="1">
      <x:c r="A18"/>
      <x:c r="B18" s="164"/>
      <x:c r="C18" s="164"/>
      <x:c r="D18" s="164"/>
      <x:c r="E18" s="164"/>
      <x:c r="F18" s="164"/>
      <x:c r="G18" s="164"/>
      <x:c r="H18" s="164"/>
      <x:c r="I18" s="164"/>
      <x:c r="J18" s="164"/>
      <x:c r="K18" s="164"/>
    </x:row>
    <x:row r="19" ht="17" customHeight="1">
      <x:c r="A19"/>
      <x:c r="B19" s="164"/>
      <x:c r="C19" s="164"/>
      <x:c r="D19" s="164"/>
      <x:c r="E19" s="164"/>
      <x:c r="F19" s="164"/>
      <x:c r="G19" s="164"/>
      <x:c r="H19" s="164"/>
      <x:c r="I19" s="164"/>
      <x:c r="J19" s="164"/>
      <x:c r="K19" s="164"/>
    </x:row>
    <x:row r="20" ht="17" customHeight="1">
      <x:c r="A20"/>
      <x:c r="B20" s="164"/>
      <x:c r="C20" s="164"/>
      <x:c r="D20" s="164"/>
      <x:c r="E20" s="164"/>
      <x:c r="F20" s="164"/>
      <x:c r="G20" s="164"/>
      <x:c r="H20" s="164"/>
      <x:c r="I20" s="164"/>
      <x:c r="J20" s="164"/>
      <x:c r="K20" s="164"/>
    </x:row>
    <x:row r="21" ht="17" customHeight="1">
      <x:c r="A21"/>
      <x:c r="B21" s="164"/>
      <x:c r="C21" s="164"/>
      <x:c r="D21" s="164"/>
      <x:c r="E21" s="164"/>
      <x:c r="F21" s="164"/>
      <x:c r="G21" s="164"/>
      <x:c r="H21" s="164"/>
      <x:c r="I21" s="164"/>
      <x:c r="J21" s="164"/>
      <x:c r="K21" s="164"/>
    </x:row>
    <x:row r="22" ht="17" customHeight="1">
      <x:c r="A22"/>
      <x:c r="B22" s="164"/>
      <x:c r="C22" s="164"/>
      <x:c r="D22" s="164"/>
      <x:c r="E22" s="164"/>
      <x:c r="F22" s="164"/>
      <x:c r="G22" s="164"/>
      <x:c r="H22" s="164"/>
      <x:c r="I22" s="164"/>
      <x:c r="J22" s="164"/>
      <x:c r="K22" s="164"/>
    </x:row>
    <x:row r="23" ht="17" customHeight="1">
      <x:c r="A23"/>
      <x:c r="B23" s="164"/>
      <x:c r="C23" s="164"/>
      <x:c r="D23" s="164"/>
      <x:c r="E23" s="164"/>
      <x:c r="F23" s="164"/>
      <x:c r="G23" s="164"/>
      <x:c r="H23" s="164"/>
      <x:c r="I23" s="164"/>
      <x:c r="J23" s="164"/>
      <x:c r="K23" s="164"/>
    </x:row>
    <x:row r="24" ht="17" customHeight="1">
      <x:c r="A24"/>
      <x:c r="B24" s="164"/>
      <x:c r="C24" s="164"/>
      <x:c r="D24" s="164"/>
      <x:c r="E24" s="164"/>
      <x:c r="F24" s="164"/>
      <x:c r="G24" s="164"/>
      <x:c r="H24" s="164"/>
      <x:c r="I24" s="164"/>
      <x:c r="J24" s="164"/>
      <x:c r="K24" s="164"/>
    </x:row>
    <x:row r="25" ht="17" customHeight="1">
      <x:c r="A25"/>
      <x:c r="B25" s="164"/>
      <x:c r="C25" s="164"/>
      <x:c r="D25" s="164"/>
      <x:c r="E25" s="164"/>
      <x:c r="F25" s="164"/>
      <x:c r="G25" s="164"/>
      <x:c r="H25" s="164"/>
      <x:c r="I25" s="164"/>
      <x:c r="J25" s="164"/>
      <x:c r="K25" s="164"/>
    </x:row>
    <x:row r="26" ht="17" customHeight="1">
      <x:c r="A26"/>
      <x:c r="B26" s="164"/>
      <x:c r="C26" s="164"/>
      <x:c r="D26" s="164"/>
      <x:c r="E26" s="164"/>
      <x:c r="F26" s="164"/>
      <x:c r="G26" s="164"/>
      <x:c r="H26" s="164"/>
      <x:c r="I26" s="164"/>
      <x:c r="J26" s="164"/>
      <x:c r="K26" s="164"/>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 61 hospitals that received at least half of their net patient revenue from Medi-Cal had a -7.3% operating margin and a 5.5% net income margin. Of these, 39 had operating losses and 21 had net losses. Nonoperating revenue closed much of the gap.</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Groups are based on Medi-Cal fee-for-service and managed care net patient revenue as a share of all net patient revenue. The cutoffs were chosen for this analysis and are not a legal safety-net definition. Margins use summed dollars. The groups show an association, not a cause.</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64"/>
      <x:c r="C38" s="164"/>
      <x:c r="D38" s="164"/>
      <x:c r="E38" s="164"/>
      <x:c r="F38" s="164"/>
      <x:c r="G38" s="164"/>
      <x:c r="H38" s="164"/>
      <x:c r="I38" s="164"/>
      <x:c r="J38" s="164"/>
      <x:c r="K38" s="16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19/20 · Draft release · Independent CRWDHEALTH analysis · Not endorsed by CHCF</x:v>
      </x:c>
      <x:c r="C43" s="197"/>
      <x:c r="D43" s="197"/>
      <x:c r="E43" s="197"/>
      <x:c r="F43" s="197"/>
      <x:c r="G43" s="197"/>
      <x:c r="H43" s="197"/>
      <x:c r="I43" s="197"/>
      <x:c r="J43" s="197"/>
      <x:c r="K43" s="197"/>
    </x:row>
    <x:row r="44" ht="17" customHeight="1">
      <x:c r="A44"/>
      <x:c r="B44" s="197" t="str">
        <x:v>Data tab: Data medi-cal-groups · 3 records · Preview 3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C5"/>
    <x:mergeCell ref="D5:E5"/>
    <x:mergeCell ref="F5:G5"/>
    <x:mergeCell ref="H5:I5"/>
    <x:mergeCell ref="J5:K5"/>
    <x:mergeCell ref="B6:C6"/>
    <x:mergeCell ref="D6:E6"/>
    <x:mergeCell ref="F6:G6"/>
    <x:mergeCell ref="H6:I6"/>
    <x:mergeCell ref="J6:K6"/>
    <x:mergeCell ref="B7:C7"/>
    <x:mergeCell ref="D7:E7"/>
    <x:mergeCell ref="F7:G7"/>
    <x:mergeCell ref="H7:I7"/>
    <x:mergeCell ref="J7:K7"/>
    <x:mergeCell ref="B8:C8"/>
    <x:mergeCell ref="D8:E8"/>
    <x:mergeCell ref="F8:G8"/>
    <x:mergeCell ref="H8:I8"/>
    <x:mergeCell ref="J8:K8"/>
    <x:mergeCell ref="B37:K37"/>
    <x:mergeCell ref="B43:K43"/>
    <x:mergeCell ref="B44:K44"/>
  </x:mergeCells>
  <x:printOptions headings="0" gridLines="0"/>
  <x:pageMargins left="0.3" right="0.3" top="0.3" bottom="0.3" header="0.1" footer="0.1"/>
  <x:pageSetup paperSize="1" orientation="landscape" fitToWidth="1" fitToHeight="1"/>
  <x:drawing xmlns:r="http://schemas.openxmlformats.org/officeDocument/2006/relationships" r:id="R8f8ade87df914dd3"/>
</x:worksheet>
</file>

<file path=xl/worksheets/sheet20.xml><?xml version="1.0" encoding="utf-8"?>
<x:worksheet xmlns:x="http://schemas.openxmlformats.org/spreadsheetml/2006/main">
  <x:sheetPr>
    <x:pageSetUpPr fitToPage="1"/>
  </x:sheetPr>
  <x:sheetViews>
    <x:sheetView showGridLines="0" workbookViewId="0"/>
  </x:sheetViews>
  <x:sheetFormatPr defaultRowHeight="15"/>
  <x:cols>
    <x:col min="1" max="1" width="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s>
  <x:sheetData>
    <x:row r="1" ht="30" customHeight="1">
      <x:c r="A1"/>
      <x:c r="B1" s="175" t="str">
        <x:v>Methods and reporting-period sensitivity</x:v>
      </x:c>
      <x:c r="C1" s="175"/>
      <x:c r="D1" s="175"/>
      <x:c r="E1" s="175"/>
      <x:c r="F1" s="175"/>
      <x:c r="G1" s="175"/>
      <x:c r="H1" s="175"/>
      <x:c r="I1" s="175"/>
      <x:c r="J1" s="175"/>
      <x:c r="K1" s="175"/>
    </x:row>
    <x:row r="2" ht="17" customHeight="1">
      <x:c r="A2"/>
      <x:c r="B2" s="178" t="str">
        <x:v>Excluding the seven hospitals with nonstandard reporting periods barely changes the results. | 2024 unless specified</x:v>
      </x:c>
      <x:c r="C2" s="178"/>
      <x:c r="D2" s="178"/>
      <x:c r="E2" s="178"/>
      <x:c r="F2" s="178"/>
      <x:c r="G2" s="178"/>
      <x:c r="H2" s="178"/>
      <x:c r="I2" s="178"/>
      <x:c r="J2" s="178"/>
      <x:c r="K2" s="178"/>
    </x:row>
    <x:row r="3" ht="17" customHeight="1">
      <x:c r="A3"/>
      <x:c r="B3" s="178"/>
      <x:c r="C3" s="178"/>
      <x:c r="D3" s="178"/>
      <x:c r="E3" s="178"/>
      <x:c r="F3" s="178"/>
      <x:c r="G3" s="178"/>
      <x:c r="H3" s="178"/>
      <x:c r="I3" s="178"/>
      <x:c r="J3" s="178"/>
      <x:c r="K3" s="178"/>
    </x:row>
    <x:row r="4" ht="17" customHeight="1">
      <x:c r="A4"/>
      <x:c r="B4" s="164" t="str">
        <x:v>Table / findings (editable data on supporting tab)</x:v>
      </x:c>
      <x:c r="C4" s="164"/>
      <x:c r="D4" s="164"/>
      <x:c r="E4" s="164"/>
      <x:c r="F4" s="164"/>
      <x:c r="G4" s="164"/>
      <x:c r="H4" s="164"/>
      <x:c r="I4" s="164"/>
      <x:c r="J4" s="164"/>
      <x:c r="K4" s="164"/>
    </x:row>
    <x:row r="5" ht="17" customHeight="1">
      <x:c r="A5"/>
      <x:c r="B5" s="190" t="str">
        <x:v>Cohort</x:v>
      </x:c>
      <x:c r="C5" s="190"/>
      <x:c r="D5" s="190"/>
      <x:c r="E5" s="190" t="str">
        <x:v>Hospitals</x:v>
      </x:c>
      <x:c r="F5" s="190" t="str">
        <x:v>Occupancy</x:v>
      </x:c>
      <x:c r="G5" s="190" t="str">
        <x:v>Operating margin</x:v>
      </x:c>
      <x:c r="H5" s="190"/>
      <x:c r="I5" s="190" t="str">
        <x:v>Cost per adjusted discharge</x:v>
      </x:c>
      <x:c r="J5" s="190"/>
      <x:c r="K5" s="190"/>
    </x:row>
    <x:row r="6" ht="17" customHeight="1">
      <x:c r="A6"/>
      <x:c r="B6" s="190"/>
      <x:c r="C6" s="190"/>
      <x:c r="D6" s="190"/>
      <x:c r="E6" s="190"/>
      <x:c r="F6" s="190"/>
      <x:c r="G6" s="190"/>
      <x:c r="H6" s="190"/>
      <x:c r="I6" s="190"/>
      <x:c r="J6" s="190"/>
      <x:c r="K6" s="190"/>
    </x:row>
    <x:row r="7" ht="17" customHeight="1">
      <x:c r="A7"/>
      <x:c r="B7" s="191" t="str">
        <x:f>'Data methods'!A2</x:f>
        <x:v>All comparable hospitals</x:v>
      </x:c>
      <x:c r="C7" s="191"/>
      <x:c r="D7" s="191"/>
      <x:c r="E7" s="191" t="n">
        <x:f>'Data methods'!B2</x:f>
        <x:v>299</x:v>
      </x:c>
      <x:c r="F7" s="214" t="n">
        <x:f>'Data methods'!C2</x:f>
        <x:v>0.6503773513417611</x:v>
      </x:c>
      <x:c r="G7" s="214" t="n">
        <x:f>'Data methods'!D2</x:f>
        <x:v>0.017314990612891625</x:v>
      </x:c>
      <x:c r="H7" s="214"/>
      <x:c r="I7" s="215" t="n">
        <x:f>'Data methods'!E2</x:f>
        <x:v>29733.7223366269</x:v>
      </x:c>
      <x:c r="J7" s="215"/>
      <x:c r="K7" s="215"/>
    </x:row>
    <x:row r="8" ht="17" customHeight="1">
      <x:c r="A8"/>
      <x:c r="B8" s="191"/>
      <x:c r="C8" s="191"/>
      <x:c r="D8" s="191"/>
      <x:c r="E8" s="191"/>
      <x:c r="F8" s="214"/>
      <x:c r="G8" s="214"/>
      <x:c r="H8" s="214"/>
      <x:c r="I8" s="215"/>
      <x:c r="J8" s="215"/>
      <x:c r="K8" s="215"/>
    </x:row>
    <x:row r="9" ht="17" customHeight="1">
      <x:c r="A9"/>
      <x:c r="B9" s="191"/>
      <x:c r="C9" s="191"/>
      <x:c r="D9" s="191"/>
      <x:c r="E9" s="191"/>
      <x:c r="F9" s="214"/>
      <x:c r="G9" s="214"/>
      <x:c r="H9" s="214"/>
      <x:c r="I9" s="215"/>
      <x:c r="J9" s="215"/>
      <x:c r="K9" s="215"/>
    </x:row>
    <x:row r="10" ht="17" customHeight="1">
      <x:c r="A10"/>
      <x:c r="B10" s="191"/>
      <x:c r="C10" s="191"/>
      <x:c r="D10" s="191"/>
      <x:c r="E10" s="191"/>
      <x:c r="F10" s="214"/>
      <x:c r="G10" s="214"/>
      <x:c r="H10" s="214"/>
      <x:c r="I10" s="215"/>
      <x:c r="J10" s="215"/>
      <x:c r="K10" s="215"/>
    </x:row>
    <x:row r="11" ht="17" customHeight="1">
      <x:c r="A11"/>
      <x:c r="B11" s="191"/>
      <x:c r="C11" s="191"/>
      <x:c r="D11" s="191"/>
      <x:c r="E11" s="191"/>
      <x:c r="F11" s="214"/>
      <x:c r="G11" s="214"/>
      <x:c r="H11" s="214"/>
      <x:c r="I11" s="215"/>
      <x:c r="J11" s="215"/>
      <x:c r="K11" s="215"/>
    </x:row>
    <x:row r="12" ht="17" customHeight="1">
      <x:c r="A12"/>
      <x:c r="B12" s="191"/>
      <x:c r="C12" s="191"/>
      <x:c r="D12" s="191"/>
      <x:c r="E12" s="191"/>
      <x:c r="F12" s="214"/>
      <x:c r="G12" s="214"/>
      <x:c r="H12" s="214"/>
      <x:c r="I12" s="215"/>
      <x:c r="J12" s="215"/>
      <x:c r="K12" s="215"/>
    </x:row>
    <x:row r="13" ht="17" customHeight="1">
      <x:c r="A13"/>
      <x:c r="B13" s="191"/>
      <x:c r="C13" s="191"/>
      <x:c r="D13" s="191"/>
      <x:c r="E13" s="191"/>
      <x:c r="F13" s="214"/>
      <x:c r="G13" s="214"/>
      <x:c r="H13" s="214"/>
      <x:c r="I13" s="215"/>
      <x:c r="J13" s="215"/>
      <x:c r="K13" s="215"/>
    </x:row>
    <x:row r="14" ht="17" customHeight="1">
      <x:c r="A14"/>
      <x:c r="B14" s="191"/>
      <x:c r="C14" s="191"/>
      <x:c r="D14" s="191"/>
      <x:c r="E14" s="191"/>
      <x:c r="F14" s="214"/>
      <x:c r="G14" s="214"/>
      <x:c r="H14" s="214"/>
      <x:c r="I14" s="215"/>
      <x:c r="J14" s="215"/>
      <x:c r="K14" s="215"/>
    </x:row>
    <x:row r="15" ht="17" customHeight="1">
      <x:c r="A15"/>
      <x:c r="B15" s="191"/>
      <x:c r="C15" s="191"/>
      <x:c r="D15" s="191"/>
      <x:c r="E15" s="191"/>
      <x:c r="F15" s="214"/>
      <x:c r="G15" s="214"/>
      <x:c r="H15" s="214"/>
      <x:c r="I15" s="215"/>
      <x:c r="J15" s="215"/>
      <x:c r="K15" s="215"/>
    </x:row>
    <x:row r="16" ht="17" customHeight="1">
      <x:c r="A16"/>
      <x:c r="B16" s="191"/>
      <x:c r="C16" s="191"/>
      <x:c r="D16" s="191"/>
      <x:c r="E16" s="191"/>
      <x:c r="F16" s="214"/>
      <x:c r="G16" s="214"/>
      <x:c r="H16" s="214"/>
      <x:c r="I16" s="215"/>
      <x:c r="J16" s="215"/>
      <x:c r="K16" s="215"/>
    </x:row>
    <x:row r="17" ht="17" customHeight="1">
      <x:c r="A17"/>
      <x:c r="B17" s="191" t="str">
        <x:f>'Data methods'!A3</x:f>
        <x:v>Standard reporting periods only</x:v>
      </x:c>
      <x:c r="C17" s="191"/>
      <x:c r="D17" s="191"/>
      <x:c r="E17" s="191" t="n">
        <x:f>'Data methods'!B3</x:f>
        <x:v>292</x:v>
      </x:c>
      <x:c r="F17" s="214" t="n">
        <x:f>'Data methods'!C3</x:f>
        <x:v>0.6529308701873214</x:v>
      </x:c>
      <x:c r="G17" s="214" t="n">
        <x:f>'Data methods'!D3</x:f>
        <x:v>0.018689101239195614</x:v>
      </x:c>
      <x:c r="H17" s="214"/>
      <x:c r="I17" s="215" t="n">
        <x:f>'Data methods'!E3</x:f>
        <x:v>29702.674991264437</x:v>
      </x:c>
      <x:c r="J17" s="215"/>
      <x:c r="K17" s="215"/>
    </x:row>
    <x:row r="18" ht="17" customHeight="1">
      <x:c r="A18"/>
      <x:c r="B18" s="191"/>
      <x:c r="C18" s="191"/>
      <x:c r="D18" s="191"/>
      <x:c r="E18" s="191"/>
      <x:c r="F18" s="214"/>
      <x:c r="G18" s="214"/>
      <x:c r="H18" s="214"/>
      <x:c r="I18" s="215"/>
      <x:c r="J18" s="215"/>
      <x:c r="K18" s="215"/>
    </x:row>
    <x:row r="19" ht="17" customHeight="1">
      <x:c r="A19"/>
      <x:c r="B19" s="191"/>
      <x:c r="C19" s="191"/>
      <x:c r="D19" s="191"/>
      <x:c r="E19" s="191"/>
      <x:c r="F19" s="214"/>
      <x:c r="G19" s="214"/>
      <x:c r="H19" s="214"/>
      <x:c r="I19" s="215"/>
      <x:c r="J19" s="215"/>
      <x:c r="K19" s="215"/>
    </x:row>
    <x:row r="20" ht="17" customHeight="1">
      <x:c r="A20"/>
      <x:c r="B20" s="191"/>
      <x:c r="C20" s="191"/>
      <x:c r="D20" s="191"/>
      <x:c r="E20" s="191"/>
      <x:c r="F20" s="214"/>
      <x:c r="G20" s="214"/>
      <x:c r="H20" s="214"/>
      <x:c r="I20" s="215"/>
      <x:c r="J20" s="215"/>
      <x:c r="K20" s="215"/>
    </x:row>
    <x:row r="21" ht="17" customHeight="1">
      <x:c r="A21"/>
      <x:c r="B21" s="191"/>
      <x:c r="C21" s="191"/>
      <x:c r="D21" s="191"/>
      <x:c r="E21" s="191"/>
      <x:c r="F21" s="214"/>
      <x:c r="G21" s="214"/>
      <x:c r="H21" s="214"/>
      <x:c r="I21" s="215"/>
      <x:c r="J21" s="215"/>
      <x:c r="K21" s="215"/>
    </x:row>
    <x:row r="22" ht="17" customHeight="1">
      <x:c r="A22"/>
      <x:c r="B22" s="191"/>
      <x:c r="C22" s="191"/>
      <x:c r="D22" s="191"/>
      <x:c r="E22" s="191"/>
      <x:c r="F22" s="214"/>
      <x:c r="G22" s="214"/>
      <x:c r="H22" s="214"/>
      <x:c r="I22" s="215"/>
      <x:c r="J22" s="215"/>
      <x:c r="K22" s="215"/>
    </x:row>
    <x:row r="23" ht="17" customHeight="1">
      <x:c r="A23"/>
      <x:c r="B23" s="191"/>
      <x:c r="C23" s="191"/>
      <x:c r="D23" s="191"/>
      <x:c r="E23" s="191"/>
      <x:c r="F23" s="214"/>
      <x:c r="G23" s="214"/>
      <x:c r="H23" s="214"/>
      <x:c r="I23" s="215"/>
      <x:c r="J23" s="215"/>
      <x:c r="K23" s="215"/>
    </x:row>
    <x:row r="24" ht="17" customHeight="1">
      <x:c r="A24"/>
      <x:c r="B24" s="191"/>
      <x:c r="C24" s="191"/>
      <x:c r="D24" s="191"/>
      <x:c r="E24" s="191"/>
      <x:c r="F24" s="214"/>
      <x:c r="G24" s="214"/>
      <x:c r="H24" s="214"/>
      <x:c r="I24" s="215"/>
      <x:c r="J24" s="215"/>
      <x:c r="K24" s="215"/>
    </x:row>
    <x:row r="25" ht="17" customHeight="1">
      <x:c r="A25"/>
      <x:c r="B25" s="191"/>
      <x:c r="C25" s="191"/>
      <x:c r="D25" s="191"/>
      <x:c r="E25" s="191"/>
      <x:c r="F25" s="214"/>
      <x:c r="G25" s="214"/>
      <x:c r="H25" s="214"/>
      <x:c r="I25" s="215"/>
      <x:c r="J25" s="215"/>
      <x:c r="K25" s="215"/>
    </x:row>
    <x:row r="26" ht="17" customHeight="1">
      <x:c r="A26"/>
      <x:c r="B26" s="191"/>
      <x:c r="C26" s="191"/>
      <x:c r="D26" s="191"/>
      <x:c r="E26" s="191"/>
      <x:c r="F26" s="214"/>
      <x:c r="G26" s="214"/>
      <x:c r="H26" s="214"/>
      <x:c r="I26" s="215"/>
      <x:c r="J26" s="215"/>
      <x:c r="K26" s="215"/>
    </x:row>
    <x:row r="27" ht="17" customHeight="1">
      <x:c r="A27"/>
      <x:c r="B27" s="164"/>
      <x:c r="C27" s="164"/>
      <x:c r="D27" s="164"/>
      <x:c r="E27" s="164"/>
      <x:c r="F27" s="164"/>
      <x:c r="G27" s="164"/>
      <x:c r="H27" s="164"/>
      <x:c r="I27" s="164"/>
      <x:c r="J27" s="164"/>
      <x:c r="K27" s="164"/>
    </x:row>
    <x:row r="28" ht="17" customHeight="1">
      <x:c r="A28"/>
      <x:c r="B28" s="164"/>
      <x:c r="C28" s="164"/>
      <x:c r="D28" s="164"/>
      <x:c r="E28" s="164"/>
      <x:c r="F28" s="164"/>
      <x:c r="G28" s="164"/>
      <x:c r="H28" s="164"/>
      <x:c r="I28" s="164"/>
      <x:c r="J28" s="164"/>
      <x:c r="K28" s="164"/>
    </x:row>
    <x:row r="29" ht="17" customHeight="1">
      <x:c r="A29"/>
      <x:c r="B29" s="164"/>
      <x:c r="C29" s="164"/>
      <x:c r="D29" s="164"/>
      <x:c r="E29" s="164"/>
      <x:c r="F29" s="164"/>
      <x:c r="G29" s="164"/>
      <x:c r="H29" s="164"/>
      <x:c r="I29" s="164"/>
      <x:c r="J29" s="164"/>
      <x:c r="K29" s="164"/>
    </x:row>
    <x:row r="30" ht="17" customHeight="1">
      <x:c r="A30"/>
      <x:c r="B30" s="181" t="str">
        <x:v>Sidebar</x:v>
      </x:c>
      <x:c r="C30" s="181"/>
      <x:c r="D30" s="181"/>
      <x:c r="E30" s="181"/>
      <x:c r="F30" s="181"/>
      <x:c r="G30" s="181"/>
      <x:c r="H30" s="181"/>
      <x:c r="I30" s="181"/>
      <x:c r="J30" s="181"/>
      <x:c r="K30" s="181"/>
    </x:row>
    <x:row r="31" ht="17" customHeight="1">
      <x:c r="A31"/>
      <x:c r="B31" s="178" t="str">
        <x:v>The analysis includes all 299 hospitals. This table repeats three measures without the seven whose 2024 reports cover unusual periods: operating margin moves from 1.7% to 1.9%. Self-reported data, source revisions and gaps in quality data limit every page.</x:v>
      </x:c>
      <x:c r="C31" s="178"/>
      <x:c r="D31" s="178"/>
      <x:c r="E31" s="178"/>
      <x:c r="F31" s="178"/>
      <x:c r="G31" s="178"/>
      <x:c r="H31" s="178"/>
      <x:c r="I31" s="178"/>
      <x:c r="J31" s="178"/>
      <x:c r="K31" s="178"/>
    </x:row>
    <x:row r="32" ht="17" customHeight="1">
      <x:c r="A32"/>
      <x:c r="B32" s="178"/>
      <x:c r="C32" s="178"/>
      <x:c r="D32" s="178"/>
      <x:c r="E32" s="178"/>
      <x:c r="F32" s="178"/>
      <x:c r="G32" s="178"/>
      <x:c r="H32" s="178"/>
      <x:c r="I32" s="178"/>
      <x:c r="J32" s="178"/>
      <x:c r="K32" s="178"/>
    </x:row>
    <x:row r="33" ht="17" customHeight="1">
      <x:c r="A33"/>
      <x:c r="B33" s="164"/>
      <x:c r="C33" s="164"/>
      <x:c r="D33" s="164"/>
      <x:c r="E33" s="164"/>
      <x:c r="F33" s="164"/>
      <x:c r="G33" s="164"/>
      <x:c r="H33" s="164"/>
      <x:c r="I33" s="164"/>
      <x:c r="J33" s="164"/>
      <x:c r="K33" s="164"/>
    </x:row>
    <x:row r="34" ht="23" customHeight="1">
      <x:c r="A34"/>
      <x:c r="B34" s="184" t="str">
        <x:v>Notes: HCAI 2024 selected file: 438 facilities and 247 fields. The cohort is 299 comparable general acute hospitals after removing six duplicate or partial-period rows. Trends use each year’s cohort. All sources are public.</x:v>
      </x:c>
      <x:c r="C34" s="184"/>
      <x:c r="D34" s="184"/>
      <x:c r="E34" s="184"/>
      <x:c r="F34" s="184"/>
      <x:c r="G34" s="184"/>
      <x:c r="H34" s="184"/>
      <x:c r="I34" s="184"/>
      <x:c r="J34" s="184"/>
      <x:c r="K34" s="184"/>
    </x:row>
    <x:row r="35" ht="23" customHeight="1">
      <x:c r="A35"/>
      <x:c r="B35" s="184"/>
      <x:c r="C35" s="184"/>
      <x:c r="D35" s="184"/>
      <x:c r="E35" s="184"/>
      <x:c r="F35" s="184"/>
      <x:c r="G35" s="184"/>
      <x:c r="H35" s="184"/>
      <x:c r="I35" s="184"/>
      <x:c r="J35" s="184"/>
      <x:c r="K35" s="184"/>
    </x:row>
    <x:row r="36" ht="28" customHeight="1">
      <x:c r="A36"/>
      <x:c r="B36" s="187" t="str">
        <x:v>Sources: HCAI Hospital Annual Selected File, calendar year 2024 (April 2026 extract); HCAI Hospital Annual Selected Files, 2012–2024; each year’s comparable GAC cohort</x:v>
      </x:c>
      <x:c r="C36" s="187"/>
      <x:c r="D36" s="187"/>
      <x:c r="E36" s="187"/>
      <x:c r="F36" s="187"/>
      <x:c r="G36" s="187"/>
      <x:c r="H36" s="187"/>
      <x:c r="I36" s="187"/>
      <x:c r="J36" s="187"/>
      <x:c r="K36" s="187"/>
    </x:row>
    <x:row r="37" ht="17" customHeight="1">
      <x:c r="A37"/>
      <x:c r="B37" s="194" t="str">
        <x:v>https://data.chhs.ca.gov/dataset/hospital-annual-financial-data-selected-data-pivot-tables</x:v>
      </x:c>
      <x:c r="C37" s="194"/>
      <x:c r="D37" s="194"/>
      <x:c r="E37" s="194"/>
      <x:c r="F37" s="194"/>
      <x:c r="G37" s="194"/>
      <x:c r="H37" s="194"/>
      <x:c r="I37" s="194"/>
      <x:c r="J37" s="194"/>
      <x:c r="K37" s="194"/>
    </x:row>
    <x:row r="38" ht="17" customHeight="1">
      <x:c r="A38"/>
      <x:c r="B38" s="194" t="str">
        <x:v>https://data.chhs.ca.gov/dataset/hospital-annual-financial-data-selected-data-pivot-tables</x:v>
      </x:c>
      <x:c r="C38" s="194"/>
      <x:c r="D38" s="194"/>
      <x:c r="E38" s="194"/>
      <x:c r="F38" s="194"/>
      <x:c r="G38" s="194"/>
      <x:c r="H38" s="194"/>
      <x:c r="I38" s="194"/>
      <x:c r="J38" s="194"/>
      <x:c r="K38" s="194"/>
    </x:row>
    <x:row r="39" ht="17" customHeight="1">
      <x:c r="A39"/>
      <x:c r="B39" s="164"/>
      <x:c r="C39" s="164"/>
      <x:c r="D39" s="164"/>
      <x:c r="E39" s="164"/>
      <x:c r="F39" s="164"/>
      <x:c r="G39" s="164"/>
      <x:c r="H39" s="164"/>
      <x:c r="I39" s="164"/>
      <x:c r="J39" s="164"/>
      <x:c r="K39" s="164"/>
    </x:row>
    <x:row r="40" ht="17" customHeight="1">
      <x:c r="A40"/>
      <x:c r="B40" s="164"/>
      <x:c r="C40" s="164"/>
      <x:c r="D40" s="164"/>
      <x:c r="E40" s="164"/>
      <x:c r="F40" s="164"/>
      <x:c r="G40" s="164"/>
      <x:c r="H40" s="164"/>
      <x:c r="I40" s="164"/>
      <x:c r="J40" s="164"/>
      <x:c r="K40" s="164"/>
    </x:row>
    <x:row r="41" ht="17" customHeight="1">
      <x:c r="A41"/>
      <x:c r="B41" s="164"/>
      <x:c r="C41" s="164"/>
      <x:c r="D41" s="164"/>
      <x:c r="E41" s="164"/>
      <x:c r="F41" s="164"/>
      <x:c r="G41" s="164"/>
      <x:c r="H41" s="164"/>
      <x:c r="I41" s="164"/>
      <x:c r="J41" s="164"/>
      <x:c r="K41" s="164"/>
    </x:row>
    <x:row r="42" ht="17" customHeight="1">
      <x:c r="A42"/>
      <x:c r="B42" s="164"/>
      <x:c r="C42" s="164"/>
      <x:c r="D42" s="164"/>
      <x:c r="E42" s="164"/>
      <x:c r="F42" s="164"/>
      <x:c r="G42" s="164"/>
      <x:c r="H42" s="164"/>
      <x:c r="I42" s="164"/>
      <x:c r="J42" s="164"/>
      <x:c r="K42" s="164"/>
    </x:row>
    <x:row r="43" ht="17" customHeight="1">
      <x:c r="A43"/>
      <x:c r="B43" s="197" t="str">
        <x:v>Release 2026-09-26 · 722ce7ffd6ab · Page 20/20 · Draft release · Independent CRWDHEALTH analysis · Not endorsed by CHCF</x:v>
      </x:c>
      <x:c r="C43" s="197"/>
      <x:c r="D43" s="197"/>
      <x:c r="E43" s="197"/>
      <x:c r="F43" s="197"/>
      <x:c r="G43" s="197"/>
      <x:c r="H43" s="197"/>
      <x:c r="I43" s="197"/>
      <x:c r="J43" s="197"/>
      <x:c r="K43" s="197"/>
    </x:row>
    <x:row r="44" ht="17" customHeight="1">
      <x:c r="A44"/>
      <x:c r="B44" s="197" t="str">
        <x:v>Data tab: Data methods · 2 records · Preview 2 rows · Human fact-check pending</x:v>
      </x:c>
      <x:c r="C44" s="197"/>
      <x:c r="D44" s="197"/>
      <x:c r="E44" s="197"/>
      <x:c r="F44" s="197"/>
      <x:c r="G44" s="197"/>
      <x:c r="H44" s="197"/>
      <x:c r="I44" s="197"/>
      <x:c r="J44" s="197"/>
      <x:c r="K44" s="197"/>
    </x:row>
  </x:sheetData>
  <x:mergeCells>
    <x:mergeCell ref="B1:K1"/>
    <x:mergeCell ref="B2:K3"/>
    <x:mergeCell ref="B30:K30"/>
    <x:mergeCell ref="B31:K32"/>
    <x:mergeCell ref="B34:K35"/>
    <x:mergeCell ref="B36:K36"/>
    <x:mergeCell ref="B5:D6"/>
    <x:mergeCell ref="E5:E6"/>
    <x:mergeCell ref="F5:F6"/>
    <x:mergeCell ref="G5:H6"/>
    <x:mergeCell ref="I5:K6"/>
    <x:mergeCell ref="B7:D16"/>
    <x:mergeCell ref="E7:E16"/>
    <x:mergeCell ref="F7:F16"/>
    <x:mergeCell ref="G7:H16"/>
    <x:mergeCell ref="I7:K16"/>
    <x:mergeCell ref="B17:D26"/>
    <x:mergeCell ref="E17:E26"/>
    <x:mergeCell ref="F17:F26"/>
    <x:mergeCell ref="G17:H26"/>
    <x:mergeCell ref="I17:K26"/>
    <x:mergeCell ref="B37:K37"/>
    <x:mergeCell ref="B38:K38"/>
    <x:mergeCell ref="B43:K43"/>
    <x:mergeCell ref="B44:K44"/>
  </x:mergeCells>
  <x:printOptions headings="0" gridLines="0"/>
  <x:pageMargins left="0.3" right="0.3" top="0.3" bottom="0.3" header="0.1" footer="0.1"/>
  <x:pageSetup paperSize="1" orientation="landscape" fitToWidth="1" fitToHeight="1"/>
</x:worksheet>
</file>

<file path=xl/worksheets/sheet2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6" max="16" width="24" hidden="0" customWidth="1"/>
    <x:col min="17" max="17" width="24" hidden="0" customWidth="1"/>
    <x:col min="18" max="18" width="24" hidden="0" customWidth="1"/>
    <x:col min="19" max="19" width="24" hidden="0" customWidth="1"/>
    <x:col min="20" max="20" width="24" hidden="0" customWidth="1"/>
    <x:col min="21" max="21" width="24" hidden="0" customWidth="1"/>
    <x:col min="22" max="22" width="24" hidden="0" customWidth="1"/>
    <x:col min="23" max="23" width="24" hidden="0" customWidth="1"/>
    <x:col min="24" max="24" width="24" hidden="0" customWidth="1"/>
  </x:cols>
  <x:sheetData>
    <x:row r="1" ht="32" customHeight="1">
      <x:c r="A1" s="168" t="str">
        <x:v>HCAI ID</x:v>
      </x:c>
      <x:c r="B1" s="168" t="str">
        <x:v>Hospital</x:v>
      </x:c>
      <x:c r="C1" s="168" t="str">
        <x:v>County</x:v>
      </x:c>
      <x:c r="D1" s="168" t="str">
        <x:v>HSA</x:v>
      </x:c>
      <x:c r="E1" s="168" t="str">
        <x:v>Control</x:v>
      </x:c>
      <x:c r="F1" s="168" t="str">
        <x:v>Days</x:v>
      </x:c>
      <x:c r="G1" s="168" t="str">
        <x:v>Licensed beds</x:v>
      </x:c>
      <x:c r="H1" s="168" t="str">
        <x:v>Available beds</x:v>
      </x:c>
      <x:c r="I1" s="168" t="str">
        <x:v>Patient days</x:v>
      </x:c>
      <x:c r="J1" s="168" t="str">
        <x:v>Discharges</x:v>
      </x:c>
      <x:c r="K1" s="168" t="str">
        <x:v>Adjusted discharges</x:v>
      </x:c>
      <x:c r="L1" s="168" t="str">
        <x:v>Operating revenue</x:v>
      </x:c>
      <x:c r="M1" s="168" t="str">
        <x:v>Operating expense</x:v>
      </x:c>
      <x:c r="N1" s="168" t="str">
        <x:v>Net from operations</x:v>
      </x:c>
      <x:c r="O1" s="168" t="str">
        <x:v>Reporting flags</x:v>
      </x:c>
      <x:c r="P1" s="168" t="str">
        <x:v>ED visits</x:v>
      </x:c>
      <x:c r="Q1" s="168" t="str">
        <x:v>Net patient revenue</x:v>
      </x:c>
      <x:c r="R1" s="168" t="str">
        <x:v>Medi-Cal net patient revenue</x:v>
      </x:c>
      <x:c r="S1" s="168" t="str">
        <x:v>Medi-Cal revenue share</x:v>
      </x:c>
      <x:c r="T1" s="168" t="str">
        <x:v>Operating loss</x:v>
      </x:c>
      <x:c r="U1" s="168" t="str">
        <x:v>Medi-Cal group</x:v>
      </x:c>
      <x:c r="W1" s="172" t="str">
        <x:v>Analyst-selected revenue groups</x:v>
      </x:c>
      <x:c r="X1" s="172" t="str">
        <x:v>Lower-bound share</x:v>
      </x:c>
    </x:row>
    <x:row r="2">
      <x:c r="A2" s="166" t="str">
        <x:v>106580996</x:v>
      </x:c>
      <x:c r="B2" s="166" t="str">
        <x:v>ADVENTIST HEALTH AND RIDEOUT</x:v>
      </x:c>
      <x:c r="C2" s="166" t="str">
        <x:v>Yuba</x:v>
      </x:c>
      <x:c r="D2" s="166" t="str">
        <x:v>02 - GOLDEN EMPIRE</x:v>
      </x:c>
      <x:c r="E2" s="166" t="str">
        <x:v>Non-Profit</x:v>
      </x:c>
      <x:c r="F2" s="169" t="n">
        <x:v>366</x:v>
      </x:c>
      <x:c r="G2" s="169" t="n">
        <x:v>221</x:v>
      </x:c>
      <x:c r="H2" s="169" t="n">
        <x:v>221</x:v>
      </x:c>
      <x:c r="I2" s="169" t="n">
        <x:v>54126</x:v>
      </x:c>
      <x:c r="J2" s="169" t="n">
        <x:v>11372</x:v>
      </x:c>
      <x:c r="K2" s="169" t="n">
        <x:v>20689.472</x:v>
      </x:c>
      <x:c r="L2" s="169" t="n">
        <x:v>495639491</x:v>
      </x:c>
      <x:c r="M2" s="169" t="n">
        <x:v>525727742</x:v>
      </x:c>
      <x:c r="N2" s="169" t="n">
        <x:v>-30088251</x:v>
      </x:c>
      <x:c r="O2" s="166" t="str"/>
      <x:c r="P2" s="169" t="n">
        <x:v>73221</x:v>
      </x:c>
      <x:c r="Q2" s="169" t="n">
        <x:v>483047330</x:v>
      </x:c>
      <x:c r="R2" s="169" t="n">
        <x:v>119172479</x:v>
      </x:c>
      <x:c r="S2" s="171" t="n">
        <x:f>IF(Q2&gt;0,R2/Q2,"")</x:f>
        <x:v>0.2467097354621544</x:v>
      </x:c>
      <x:c r="T2" s="166" t="n">
        <x:f>IF(L2&gt;0,IF(N2&lt;0,1,0),"")</x:f>
        <x:v>1</x:v>
      </x:c>
      <x:c r="U2" s="166" t="n">
        <x:f>IF(Q2&gt;0,IF(S2&lt;$X$2,1,IF(S2&lt;$X$3,2,3)),"")</x:f>
        <x:v>1</x:v>
      </x:c>
      <x:c r="W2" t="str">
        <x:v>Group 2</x:v>
      </x:c>
      <x:c r="X2" s="170" t="n">
        <x:v>0.25</x:v>
      </x:c>
    </x:row>
    <x:row r="3">
      <x:c r="A3" s="166" t="str">
        <x:v>106150788</x:v>
      </x:c>
      <x:c r="B3" s="166" t="str">
        <x:v>ADVENTIST HEALTH BAKERSFIELD</x:v>
      </x:c>
      <x:c r="C3" s="166" t="str">
        <x:v>Kern</x:v>
      </x:c>
      <x:c r="D3" s="166" t="str">
        <x:v>09 - CENTRAL</x:v>
      </x:c>
      <x:c r="E3" s="166" t="str">
        <x:v>Non-Profit</x:v>
      </x:c>
      <x:c r="F3" s="169" t="n">
        <x:v>366</x:v>
      </x:c>
      <x:c r="G3" s="169" t="n">
        <x:v>301</x:v>
      </x:c>
      <x:c r="H3" s="169" t="n">
        <x:v>301</x:v>
      </x:c>
      <x:c r="I3" s="169" t="n">
        <x:v>72699</x:v>
      </x:c>
      <x:c r="J3" s="169" t="n">
        <x:v>17945</x:v>
      </x:c>
      <x:c r="K3" s="169" t="n">
        <x:v>35646.39</x:v>
      </x:c>
      <x:c r="L3" s="169" t="n">
        <x:v>704592254</x:v>
      </x:c>
      <x:c r="M3" s="169" t="n">
        <x:v>704834525</x:v>
      </x:c>
      <x:c r="N3" s="169" t="n">
        <x:v>-242271</x:v>
      </x:c>
      <x:c r="O3" s="166" t="str"/>
      <x:c r="P3" s="169" t="n">
        <x:v>75608</x:v>
      </x:c>
      <x:c r="Q3" s="169" t="n">
        <x:v>698464738</x:v>
      </x:c>
      <x:c r="R3" s="169" t="n">
        <x:v>154701397</x:v>
      </x:c>
      <x:c r="S3" s="171" t="n">
        <x:f>IF(Q3&gt;0,R3/Q3,"")</x:f>
        <x:v>0.2214877696517301</x:v>
      </x:c>
      <x:c r="T3" s="166" t="n">
        <x:f>IF(L3&gt;0,IF(N3&lt;0,1,0),"")</x:f>
        <x:v>1</x:v>
      </x:c>
      <x:c r="U3" s="166" t="n">
        <x:f>IF(Q3&gt;0,IF(S3&lt;$X$2,1,IF(S3&lt;$X$3,2,3)),"")</x:f>
        <x:v>1</x:v>
      </x:c>
      <x:c r="W3" t="str">
        <x:v>Group 3</x:v>
      </x:c>
      <x:c r="X3" s="170" t="n">
        <x:v>0.5</x:v>
      </x:c>
    </x:row>
    <x:row r="4">
      <x:c r="A4" s="166" t="str">
        <x:v>106171049</x:v>
      </x:c>
      <x:c r="B4" s="166" t="str">
        <x:v>ADVENTIST HEALTH CLEARLAKE</x:v>
      </x:c>
      <x:c r="C4" s="166" t="str">
        <x:v>Lake</x:v>
      </x:c>
      <x:c r="D4" s="166" t="str">
        <x:v>01 - NORTHERN CALIFORNIA</x:v>
      </x:c>
      <x:c r="E4" s="166" t="str">
        <x:v>Non-Profit</x:v>
      </x:c>
      <x:c r="F4" s="169" t="n">
        <x:v>366</x:v>
      </x:c>
      <x:c r="G4" s="169" t="n">
        <x:v>25</x:v>
      </x:c>
      <x:c r="H4" s="169" t="n">
        <x:v>25</x:v>
      </x:c>
      <x:c r="I4" s="169" t="n">
        <x:v>5731</x:v>
      </x:c>
      <x:c r="J4" s="169" t="n">
        <x:v>1497</x:v>
      </x:c>
      <x:c r="K4" s="169" t="n">
        <x:v>7287.097</x:v>
      </x:c>
      <x:c r="L4" s="169" t="n">
        <x:v>190106044</x:v>
      </x:c>
      <x:c r="M4" s="169" t="n">
        <x:v>209729803</x:v>
      </x:c>
      <x:c r="N4" s="169" t="n">
        <x:v>-19623759</x:v>
      </x:c>
      <x:c r="O4" s="166" t="str"/>
      <x:c r="P4" s="169" t="n">
        <x:v>21091</x:v>
      </x:c>
      <x:c r="Q4" s="169" t="n">
        <x:v>185069817</x:v>
      </x:c>
      <x:c r="R4" s="169" t="n">
        <x:v>58466516</x:v>
      </x:c>
      <x:c r="S4" s="171" t="n">
        <x:f>IF(Q4&gt;0,R4/Q4,"")</x:f>
        <x:v>0.3159159983391565</x:v>
      </x:c>
      <x:c r="T4" s="166" t="n">
        <x:f>IF(L4&gt;0,IF(N4&lt;0,1,0),"")</x:f>
        <x:v>1</x:v>
      </x:c>
      <x:c r="U4" s="166" t="n">
        <x:f>IF(Q4&gt;0,IF(S4&lt;$X$2,1,IF(S4&lt;$X$3,2,3)),"")</x:f>
        <x:v>2</x:v>
      </x:c>
    </x:row>
    <x:row r="5">
      <x:c r="A5" s="166" t="str">
        <x:v>106150706</x:v>
      </x:c>
      <x:c r="B5" s="166" t="str">
        <x:v>ADVENTIST HEALTH DELANO</x:v>
      </x:c>
      <x:c r="C5" s="166" t="str">
        <x:v>Kern</x:v>
      </x:c>
      <x:c r="D5" s="166" t="str">
        <x:v>09 - CENTRAL</x:v>
      </x:c>
      <x:c r="E5" s="166" t="str">
        <x:v>Non-Profit</x:v>
      </x:c>
      <x:c r="F5" s="169" t="n">
        <x:v>366</x:v>
      </x:c>
      <x:c r="G5" s="169" t="n">
        <x:v>156</x:v>
      </x:c>
      <x:c r="H5" s="169" t="n">
        <x:v>156</x:v>
      </x:c>
      <x:c r="I5" s="169" t="n">
        <x:v>23496</x:v>
      </x:c>
      <x:c r="J5" s="169" t="n">
        <x:v>2614</x:v>
      </x:c>
      <x:c r="K5" s="169" t="n">
        <x:v>5142.471</x:v>
      </x:c>
      <x:c r="L5" s="169" t="n">
        <x:v>101354114</x:v>
      </x:c>
      <x:c r="M5" s="169" t="n">
        <x:v>111157919</x:v>
      </x:c>
      <x:c r="N5" s="169" t="n">
        <x:v>-9803805</x:v>
      </x:c>
      <x:c r="O5" s="166" t="str"/>
      <x:c r="P5" s="169" t="n">
        <x:v>29023</x:v>
      </x:c>
      <x:c r="Q5" s="169" t="n">
        <x:v>100703448</x:v>
      </x:c>
      <x:c r="R5" s="169" t="n">
        <x:v>66663096</x:v>
      </x:c>
      <x:c r="S5" s="171" t="n">
        <x:f>IF(Q5&gt;0,R5/Q5,"")</x:f>
        <x:v>0.6619743149211733</x:v>
      </x:c>
      <x:c r="T5" s="166" t="n">
        <x:f>IF(L5&gt;0,IF(N5&lt;0,1,0),"")</x:f>
        <x:v>1</x:v>
      </x:c>
      <x:c r="U5" s="166" t="n">
        <x:f>IF(Q5&gt;0,IF(S5&lt;$X$2,1,IF(S5&lt;$X$3,2,3)),"")</x:f>
        <x:v>3</x:v>
      </x:c>
      <x:c r="W5" t="str">
        <x:v>Definition</x:v>
      </x:c>
      <x:c r="X5" t="str">
        <x:v>Groups are descriptive, not statutory safety-net categories.</x:v>
      </x:c>
    </x:row>
    <x:row r="6">
      <x:c r="A6" s="166" t="str">
        <x:v>106190323</x:v>
      </x:c>
      <x:c r="B6" s="166" t="str">
        <x:v>ADVENTIST HEALTH GLENDALE</x:v>
      </x:c>
      <x:c r="C6" s="166" t="str">
        <x:v>Los Angeles</x:v>
      </x:c>
      <x:c r="D6" s="166" t="str">
        <x:v>11 - LOS ANGELES COUNTY</x:v>
      </x:c>
      <x:c r="E6" s="166" t="str">
        <x:v>Non-Profit</x:v>
      </x:c>
      <x:c r="F6" s="169" t="n">
        <x:v>366</x:v>
      </x:c>
      <x:c r="G6" s="169" t="n">
        <x:v>515</x:v>
      </x:c>
      <x:c r="H6" s="169" t="n">
        <x:v>441</x:v>
      </x:c>
      <x:c r="I6" s="169" t="n">
        <x:v>113777</x:v>
      </x:c>
      <x:c r="J6" s="169" t="n">
        <x:v>19036</x:v>
      </x:c>
      <x:c r="K6" s="169" t="n">
        <x:v>30465.736</x:v>
      </x:c>
      <x:c r="L6" s="169" t="n">
        <x:v>572818602</x:v>
      </x:c>
      <x:c r="M6" s="169" t="n">
        <x:v>615072638</x:v>
      </x:c>
      <x:c r="N6" s="169" t="n">
        <x:v>-42254036</x:v>
      </x:c>
      <x:c r="O6" s="166" t="str"/>
      <x:c r="P6" s="169" t="n">
        <x:v>61431</x:v>
      </x:c>
      <x:c r="Q6" s="169" t="n">
        <x:v>563092249</x:v>
      </x:c>
      <x:c r="R6" s="169" t="n">
        <x:v>141196342</x:v>
      </x:c>
      <x:c r="S6" s="171" t="n">
        <x:f>IF(Q6&gt;0,R6/Q6,"")</x:f>
        <x:v>0.2507517058719095</x:v>
      </x:c>
      <x:c r="T6" s="166" t="n">
        <x:f>IF(L6&gt;0,IF(N6&lt;0,1,0),"")</x:f>
        <x:v>1</x:v>
      </x:c>
      <x:c r="U6" s="166" t="n">
        <x:f>IF(Q6&gt;0,IF(S6&lt;$X$2,1,IF(S6&lt;$X$3,2,3)),"")</x:f>
        <x:v>2</x:v>
      </x:c>
      <x:c r="W6" t="str">
        <x:v>Coverage</x:v>
      </x:c>
      <x:c r="X6" t="str">
        <x:v>All 299 hospitals have positive denominators and complete inputs.</x:v>
      </x:c>
    </x:row>
    <x:row r="7">
      <x:c r="A7" s="166" t="str">
        <x:v>106164029</x:v>
      </x:c>
      <x:c r="B7" s="166" t="str">
        <x:v>ADVENTIST HEALTH HANFORD</x:v>
      </x:c>
      <x:c r="C7" s="166" t="str">
        <x:v>Kings</x:v>
      </x:c>
      <x:c r="D7" s="166" t="str">
        <x:v>09 - CENTRAL</x:v>
      </x:c>
      <x:c r="E7" s="166" t="str">
        <x:v>Non-Profit</x:v>
      </x:c>
      <x:c r="F7" s="169" t="n">
        <x:v>366</x:v>
      </x:c>
      <x:c r="G7" s="169" t="n">
        <x:v>235</x:v>
      </x:c>
      <x:c r="H7" s="169" t="n">
        <x:v>235</x:v>
      </x:c>
      <x:c r="I7" s="169" t="n">
        <x:v>39430</x:v>
      </x:c>
      <x:c r="J7" s="169" t="n">
        <x:v>9362</x:v>
      </x:c>
      <x:c r="K7" s="169" t="n">
        <x:v>27468.904</x:v>
      </x:c>
      <x:c r="L7" s="169" t="n">
        <x:v>457798572</x:v>
      </x:c>
      <x:c r="M7" s="169" t="n">
        <x:v>412703646</x:v>
      </x:c>
      <x:c r="N7" s="169" t="n">
        <x:v>45094926</x:v>
      </x:c>
      <x:c r="O7" s="166" t="str"/>
      <x:c r="P7" s="169" t="n">
        <x:v>102596</x:v>
      </x:c>
      <x:c r="Q7" s="169" t="n">
        <x:v>445593212</x:v>
      </x:c>
      <x:c r="R7" s="169" t="n">
        <x:v>199921868</x:v>
      </x:c>
      <x:c r="S7" s="171" t="n">
        <x:f>IF(Q7&gt;0,R7/Q7,"")</x:f>
        <x:v>0.4486645276813597</x:v>
      </x:c>
      <x:c r="T7" s="166" t="n">
        <x:f>IF(L7&gt;0,IF(N7&lt;0,1,0),"")</x:f>
        <x:v>0</x:v>
      </x:c>
      <x:c r="U7" s="166" t="n">
        <x:f>IF(Q7&gt;0,IF(S7&lt;$X$2,1,IF(S7&lt;$X$3,2,3)),"")</x:f>
        <x:v>2</x:v>
      </x:c>
    </x:row>
    <x:row r="8">
      <x:c r="A8" s="166" t="str">
        <x:v>106234038</x:v>
      </x:c>
      <x:c r="B8" s="166" t="str">
        <x:v>ADVENTIST HEALTH HOWARD MEMORIAL</x:v>
      </x:c>
      <x:c r="C8" s="166" t="str">
        <x:v>Mendocino</x:v>
      </x:c>
      <x:c r="D8" s="166" t="str">
        <x:v>01 - NORTHERN CALIFORNIA</x:v>
      </x:c>
      <x:c r="E8" s="166" t="str">
        <x:v>Non-Profit</x:v>
      </x:c>
      <x:c r="F8" s="169" t="n">
        <x:v>366</x:v>
      </x:c>
      <x:c r="G8" s="169" t="n">
        <x:v>25</x:v>
      </x:c>
      <x:c r="H8" s="169" t="n">
        <x:v>25</x:v>
      </x:c>
      <x:c r="I8" s="169" t="n">
        <x:v>5237</x:v>
      </x:c>
      <x:c r="J8" s="169" t="n">
        <x:v>1272</x:v>
      </x:c>
      <x:c r="K8" s="169" t="n">
        <x:v>3967.906</x:v>
      </x:c>
      <x:c r="L8" s="169" t="n">
        <x:v>95046808</x:v>
      </x:c>
      <x:c r="M8" s="169" t="n">
        <x:v>96829911</x:v>
      </x:c>
      <x:c r="N8" s="169" t="n">
        <x:v>-1783103</x:v>
      </x:c>
      <x:c r="O8" s="166" t="str"/>
      <x:c r="P8" s="169" t="n">
        <x:v>15707</x:v>
      </x:c>
      <x:c r="Q8" s="169" t="n">
        <x:v>92431590</x:v>
      </x:c>
      <x:c r="R8" s="169" t="n">
        <x:v>17195289</x:v>
      </x:c>
      <x:c r="S8" s="171" t="n">
        <x:f>IF(Q8&gt;0,R8/Q8,"")</x:f>
        <x:v>0.1860325998936078</x:v>
      </x:c>
      <x:c r="T8" s="166" t="n">
        <x:f>IF(L8&gt;0,IF(N8&lt;0,1,0),"")</x:f>
        <x:v>1</x:v>
      </x:c>
      <x:c r="U8" s="166" t="n">
        <x:f>IF(Q8&gt;0,IF(S8&lt;$X$2,1,IF(S8&lt;$X$3,2,3)),"")</x:f>
        <x:v>1</x:v>
      </x:c>
    </x:row>
    <x:row r="9">
      <x:c r="A9" s="166" t="str">
        <x:v>106390923</x:v>
      </x:c>
      <x:c r="B9" s="166" t="str">
        <x:v>ADVENTIST HEALTH LODI MEMORIAL</x:v>
      </x:c>
      <x:c r="C9" s="166" t="str">
        <x:v>San Joaquin</x:v>
      </x:c>
      <x:c r="D9" s="166" t="str">
        <x:v>06 - NORTH SAN JOAQUIN</x:v>
      </x:c>
      <x:c r="E9" s="166" t="str">
        <x:v>Non-Profit</x:v>
      </x:c>
      <x:c r="F9" s="169" t="n">
        <x:v>366</x:v>
      </x:c>
      <x:c r="G9" s="169" t="n">
        <x:v>194</x:v>
      </x:c>
      <x:c r="H9" s="169" t="n">
        <x:v>194</x:v>
      </x:c>
      <x:c r="I9" s="169" t="n">
        <x:v>34193</x:v>
      </x:c>
      <x:c r="J9" s="169" t="n">
        <x:v>7626</x:v>
      </x:c>
      <x:c r="K9" s="169" t="n">
        <x:v>15697.214</x:v>
      </x:c>
      <x:c r="L9" s="169" t="n">
        <x:v>294265973</x:v>
      </x:c>
      <x:c r="M9" s="169" t="n">
        <x:v>287698811</x:v>
      </x:c>
      <x:c r="N9" s="169" t="n">
        <x:v>6567162</x:v>
      </x:c>
      <x:c r="O9" s="166" t="str"/>
      <x:c r="P9" s="169" t="n">
        <x:v>61563</x:v>
      </x:c>
      <x:c r="Q9" s="169" t="n">
        <x:v>287645682</x:v>
      </x:c>
      <x:c r="R9" s="169" t="n">
        <x:v>90900314</x:v>
      </x:c>
      <x:c r="S9" s="171" t="n">
        <x:f>IF(Q9&gt;0,R9/Q9,"")</x:f>
        <x:v>0.3160148741603568</x:v>
      </x:c>
      <x:c r="T9" s="166" t="n">
        <x:f>IF(L9&gt;0,IF(N9&lt;0,1,0),"")</x:f>
        <x:v>0</x:v>
      </x:c>
      <x:c r="U9" s="166" t="n">
        <x:f>IF(Q9&gt;0,IF(S9&lt;$X$2,1,IF(S9&lt;$X$3,2,3)),"")</x:f>
        <x:v>2</x:v>
      </x:c>
    </x:row>
    <x:row r="10">
      <x:c r="A10" s="166" t="str">
        <x:v>106231013</x:v>
      </x:c>
      <x:c r="B10" s="166" t="str">
        <x:v>ADVENTIST HEALTH MENDOCINO COAST</x:v>
      </x:c>
      <x:c r="C10" s="166" t="str">
        <x:v>Mendocino</x:v>
      </x:c>
      <x:c r="D10" s="166" t="str">
        <x:v>01 - NORTHERN CALIFORNIA</x:v>
      </x:c>
      <x:c r="E10" s="166" t="str">
        <x:v>Non-Profit</x:v>
      </x:c>
      <x:c r="F10" s="169" t="n">
        <x:v>366</x:v>
      </x:c>
      <x:c r="G10" s="169" t="n">
        <x:v>25</x:v>
      </x:c>
      <x:c r="H10" s="169" t="n">
        <x:v>25</x:v>
      </x:c>
      <x:c r="I10" s="169" t="n">
        <x:v>4454</x:v>
      </x:c>
      <x:c r="J10" s="169" t="n">
        <x:v>874</x:v>
      </x:c>
      <x:c r="K10" s="169" t="n">
        <x:v>3325.335</x:v>
      </x:c>
      <x:c r="L10" s="169" t="n">
        <x:v>82255405</x:v>
      </x:c>
      <x:c r="M10" s="169" t="n">
        <x:v>91967281</x:v>
      </x:c>
      <x:c r="N10" s="169" t="n">
        <x:v>-9711876</x:v>
      </x:c>
      <x:c r="O10" s="166" t="str"/>
      <x:c r="P10" s="169" t="n">
        <x:v>11533</x:v>
      </x:c>
      <x:c r="Q10" s="169" t="n">
        <x:v>80173947</x:v>
      </x:c>
      <x:c r="R10" s="169" t="n">
        <x:v>14225667</x:v>
      </x:c>
      <x:c r="S10" s="171" t="n">
        <x:f>IF(Q10&gt;0,R10/Q10,"")</x:f>
        <x:v>0.17743503385208165</x:v>
      </x:c>
      <x:c r="T10" s="166" t="n">
        <x:f>IF(L10&gt;0,IF(N10&lt;0,1,0),"")</x:f>
        <x:v>1</x:v>
      </x:c>
      <x:c r="U10" s="166" t="n">
        <x:f>IF(Q10&gt;0,IF(S10&lt;$X$2,1,IF(S10&lt;$X$3,2,3)),"")</x:f>
        <x:v>1</x:v>
      </x:c>
    </x:row>
    <x:row r="11">
      <x:c r="A11" s="166" t="str">
        <x:v>106100797</x:v>
      </x:c>
      <x:c r="B11" s="166" t="str">
        <x:v>ADVENTIST HEALTH REEDLEY</x:v>
      </x:c>
      <x:c r="C11" s="166" t="str">
        <x:v>Fresno</x:v>
      </x:c>
      <x:c r="D11" s="166" t="str">
        <x:v>09 - CENTRAL</x:v>
      </x:c>
      <x:c r="E11" s="166" t="str">
        <x:v>Non-Profit</x:v>
      </x:c>
      <x:c r="F11" s="169" t="n">
        <x:v>366</x:v>
      </x:c>
      <x:c r="G11" s="169" t="n">
        <x:v>49</x:v>
      </x:c>
      <x:c r="H11" s="169" t="n">
        <x:v>49</x:v>
      </x:c>
      <x:c r="I11" s="169" t="n">
        <x:v>5417</x:v>
      </x:c>
      <x:c r="J11" s="169" t="n">
        <x:v>1642</x:v>
      </x:c>
      <x:c r="K11" s="169" t="n">
        <x:v>15510.023</x:v>
      </x:c>
      <x:c r="L11" s="169" t="n">
        <x:v>226930004</x:v>
      </x:c>
      <x:c r="M11" s="169" t="n">
        <x:v>238874890</x:v>
      </x:c>
      <x:c r="N11" s="169" t="n">
        <x:v>-11944886</x:v>
      </x:c>
      <x:c r="O11" s="166" t="str"/>
      <x:c r="P11" s="169" t="n">
        <x:v>38920</x:v>
      </x:c>
      <x:c r="Q11" s="169" t="n">
        <x:v>223863588</x:v>
      </x:c>
      <x:c r="R11" s="169" t="n">
        <x:v>124252460</x:v>
      </x:c>
      <x:c r="S11" s="171" t="n">
        <x:f>IF(Q11&gt;0,R11/Q11,"")</x:f>
        <x:v>0.5550364894535685</x:v>
      </x:c>
      <x:c r="T11" s="166" t="n">
        <x:f>IF(L11&gt;0,IF(N11&lt;0,1,0),"")</x:f>
        <x:v>1</x:v>
      </x:c>
      <x:c r="U11" s="166" t="n">
        <x:f>IF(Q11&gt;0,IF(S11&lt;$X$2,1,IF(S11&lt;$X$3,2,3)),"")</x:f>
        <x:v>3</x:v>
      </x:c>
    </x:row>
    <x:row r="12">
      <x:c r="A12" s="166" t="str">
        <x:v>106400524</x:v>
      </x:c>
      <x:c r="B12" s="166" t="str">
        <x:v>ADVENTIST HEALTH SIERRA VISTA</x:v>
      </x:c>
      <x:c r="C12" s="166" t="str">
        <x:v>San Luis Obispo</x:v>
      </x:c>
      <x:c r="D12" s="166" t="str">
        <x:v>08 - MID-COAST</x:v>
      </x:c>
      <x:c r="E12" s="166" t="str">
        <x:v>Non-Profit</x:v>
      </x:c>
      <x:c r="F12" s="169" t="n">
        <x:v>366</x:v>
      </x:c>
      <x:c r="G12" s="169" t="n">
        <x:v>162</x:v>
      </x:c>
      <x:c r="H12" s="169" t="n">
        <x:v>141</x:v>
      </x:c>
      <x:c r="I12" s="169" t="n">
        <x:v>23522</x:v>
      </x:c>
      <x:c r="J12" s="169" t="n">
        <x:v>4685</x:v>
      </x:c>
      <x:c r="K12" s="169" t="n">
        <x:v>7714.83</x:v>
      </x:c>
      <x:c r="L12" s="169" t="n">
        <x:v>194683811</x:v>
      </x:c>
      <x:c r="M12" s="169" t="n">
        <x:v>190932195</x:v>
      </x:c>
      <x:c r="N12" s="169" t="n">
        <x:v>3751616</x:v>
      </x:c>
      <x:c r="O12" s="166" t="str"/>
      <x:c r="P12" s="169" t="n">
        <x:v>23573</x:v>
      </x:c>
      <x:c r="Q12" s="169" t="n">
        <x:v>194253042</x:v>
      </x:c>
      <x:c r="R12" s="169" t="n">
        <x:v>37790539</x:v>
      </x:c>
      <x:c r="S12" s="171" t="n">
        <x:f>IF(Q12&gt;0,R12/Q12,"")</x:f>
        <x:v>0.1945428427319043</x:v>
      </x:c>
      <x:c r="T12" s="166" t="n">
        <x:f>IF(L12&gt;0,IF(N12&lt;0,1,0),"")</x:f>
        <x:v>0</x:v>
      </x:c>
      <x:c r="U12" s="166" t="n">
        <x:f>IF(Q12&gt;0,IF(S12&lt;$X$2,1,IF(S12&lt;$X$3,2,3)),"")</x:f>
        <x:v>1</x:v>
      </x:c>
    </x:row>
    <x:row r="13">
      <x:c r="A13" s="166" t="str">
        <x:v>106560525</x:v>
      </x:c>
      <x:c r="B13" s="166" t="str">
        <x:v>ADVENTIST HEALTH SIMI VALLEY</x:v>
      </x:c>
      <x:c r="C13" s="166" t="str">
        <x:v>Ventura</x:v>
      </x:c>
      <x:c r="D13" s="166" t="str">
        <x:v>10 - SANTA BARBARA / VENTURA</x:v>
      </x:c>
      <x:c r="E13" s="166" t="str">
        <x:v>Non-Profit</x:v>
      </x:c>
      <x:c r="F13" s="169" t="n">
        <x:v>366</x:v>
      </x:c>
      <x:c r="G13" s="169" t="n">
        <x:v>144</x:v>
      </x:c>
      <x:c r="H13" s="169" t="n">
        <x:v>144</x:v>
      </x:c>
      <x:c r="I13" s="169" t="n">
        <x:v>28988</x:v>
      </x:c>
      <x:c r="J13" s="169" t="n">
        <x:v>6577</x:v>
      </x:c>
      <x:c r="K13" s="169" t="n">
        <x:v>12157.763</x:v>
      </x:c>
      <x:c r="L13" s="169" t="n">
        <x:v>215376232</x:v>
      </x:c>
      <x:c r="M13" s="169" t="n">
        <x:v>233720744</x:v>
      </x:c>
      <x:c r="N13" s="169" t="n">
        <x:v>-18344512</x:v>
      </x:c>
      <x:c r="O13" s="166" t="str"/>
      <x:c r="P13" s="169" t="n">
        <x:v>46436</x:v>
      </x:c>
      <x:c r="Q13" s="169" t="n">
        <x:v>214002519</x:v>
      </x:c>
      <x:c r="R13" s="169" t="n">
        <x:v>35089899</x:v>
      </x:c>
      <x:c r="S13" s="171" t="n">
        <x:f>IF(Q13&gt;0,R13/Q13,"")</x:f>
        <x:v>0.16396956056391093</x:v>
      </x:c>
      <x:c r="T13" s="166" t="n">
        <x:f>IF(L13&gt;0,IF(N13&lt;0,1,0),"")</x:f>
        <x:v>1</x:v>
      </x:c>
      <x:c r="U13" s="166" t="n">
        <x:f>IF(Q13&gt;0,IF(S13&lt;$X$2,1,IF(S13&lt;$X$3,2,3)),"")</x:f>
        <x:v>1</x:v>
      </x:c>
    </x:row>
    <x:row r="14">
      <x:c r="A14" s="166" t="str">
        <x:v>106554011</x:v>
      </x:c>
      <x:c r="B14" s="166" t="str">
        <x:v>ADVENTIST HEALTH SONORA - GREENLEY</x:v>
      </x:c>
      <x:c r="C14" s="166" t="str">
        <x:v>Tuolumne</x:v>
      </x:c>
      <x:c r="D14" s="166" t="str">
        <x:v>06 - NORTH SAN JOAQUIN</x:v>
      </x:c>
      <x:c r="E14" s="166" t="str">
        <x:v>Non-Profit</x:v>
      </x:c>
      <x:c r="F14" s="169" t="n">
        <x:v>366</x:v>
      </x:c>
      <x:c r="G14" s="169" t="n">
        <x:v>152</x:v>
      </x:c>
      <x:c r="H14" s="169" t="n">
        <x:v>152</x:v>
      </x:c>
      <x:c r="I14" s="169" t="n">
        <x:v>37154</x:v>
      </x:c>
      <x:c r="J14" s="169" t="n">
        <x:v>4204</x:v>
      </x:c>
      <x:c r="K14" s="169" t="n">
        <x:v>14134.598</x:v>
      </x:c>
      <x:c r="L14" s="169" t="n">
        <x:v>344495670</x:v>
      </x:c>
      <x:c r="M14" s="169" t="n">
        <x:v>335535894</x:v>
      </x:c>
      <x:c r="N14" s="169" t="n">
        <x:v>8959776</x:v>
      </x:c>
      <x:c r="O14" s="166" t="str"/>
      <x:c r="P14" s="169" t="n">
        <x:v>36422</x:v>
      </x:c>
      <x:c r="Q14" s="169" t="n">
        <x:v>327880035</x:v>
      </x:c>
      <x:c r="R14" s="169" t="n">
        <x:v>63655087</x:v>
      </x:c>
      <x:c r="S14" s="171" t="n">
        <x:f>IF(Q14&gt;0,R14/Q14,"")</x:f>
        <x:v>0.1941413938180164</x:v>
      </x:c>
      <x:c r="T14" s="166" t="n">
        <x:f>IF(L14&gt;0,IF(N14&lt;0,1,0),"")</x:f>
        <x:v>0</x:v>
      </x:c>
      <x:c r="U14" s="166" t="n">
        <x:f>IF(Q14&gt;0,IF(S14&lt;$X$2,1,IF(S14&lt;$X$3,2,3)),"")</x:f>
        <x:v>1</x:v>
      </x:c>
    </x:row>
    <x:row r="15">
      <x:c r="A15" s="166" t="str">
        <x:v>106281078</x:v>
      </x:c>
      <x:c r="B15" s="166" t="str">
        <x:v>ADVENTIST HEALTH ST. HELENA</x:v>
      </x:c>
      <x:c r="C15" s="166" t="str">
        <x:v>Napa</x:v>
      </x:c>
      <x:c r="D15" s="166" t="str">
        <x:v>03 - NORTH BAY</x:v>
      </x:c>
      <x:c r="E15" s="166" t="str">
        <x:v>Non-Profit</x:v>
      </x:c>
      <x:c r="F15" s="169" t="n">
        <x:v>366</x:v>
      </x:c>
      <x:c r="G15" s="169" t="n">
        <x:v>141</x:v>
      </x:c>
      <x:c r="H15" s="169" t="n">
        <x:v>141</x:v>
      </x:c>
      <x:c r="I15" s="169" t="n">
        <x:v>20446</x:v>
      </x:c>
      <x:c r="J15" s="169" t="n">
        <x:v>3693</x:v>
      </x:c>
      <x:c r="K15" s="169" t="n">
        <x:v>8116.498</x:v>
      </x:c>
      <x:c r="L15" s="169" t="n">
        <x:v>262099213</x:v>
      </x:c>
      <x:c r="M15" s="169" t="n">
        <x:v>272860824</x:v>
      </x:c>
      <x:c r="N15" s="169" t="n">
        <x:v>-10761611</x:v>
      </x:c>
      <x:c r="O15" s="166" t="str"/>
      <x:c r="P15" s="169" t="n">
        <x:v>7330</x:v>
      </x:c>
      <x:c r="Q15" s="169" t="n">
        <x:v>258817039</x:v>
      </x:c>
      <x:c r="R15" s="169" t="n">
        <x:v>48552542</x:v>
      </x:c>
      <x:c r="S15" s="171" t="n">
        <x:f>IF(Q15&gt;0,R15/Q15,"")</x:f>
        <x:v>0.18759407103795822</x:v>
      </x:c>
      <x:c r="T15" s="166" t="n">
        <x:f>IF(L15&gt;0,IF(N15&lt;0,1,0),"")</x:f>
        <x:v>1</x:v>
      </x:c>
      <x:c r="U15" s="166" t="n">
        <x:f>IF(Q15&gt;0,IF(S15&lt;$X$2,1,IF(S15&lt;$X$3,2,3)),"")</x:f>
        <x:v>1</x:v>
      </x:c>
    </x:row>
    <x:row r="16">
      <x:c r="A16" s="166" t="str">
        <x:v>106154168</x:v>
      </x:c>
      <x:c r="B16" s="166" t="str">
        <x:v>ADVENTIST HEALTH TEHACHAPI VALLEY</x:v>
      </x:c>
      <x:c r="C16" s="166" t="str">
        <x:v>Kern</x:v>
      </x:c>
      <x:c r="D16" s="166" t="str">
        <x:v>09 - CENTRAL</x:v>
      </x:c>
      <x:c r="E16" s="166" t="str">
        <x:v>Non-Profit</x:v>
      </x:c>
      <x:c r="F16" s="169" t="n">
        <x:v>366</x:v>
      </x:c>
      <x:c r="G16" s="169" t="n">
        <x:v>25</x:v>
      </x:c>
      <x:c r="H16" s="169" t="n">
        <x:v>25</x:v>
      </x:c>
      <x:c r="I16" s="169" t="n">
        <x:v>4353</x:v>
      </x:c>
      <x:c r="J16" s="169" t="n">
        <x:v>1232</x:v>
      </x:c>
      <x:c r="K16" s="169" t="n">
        <x:v>4698.979</x:v>
      </x:c>
      <x:c r="L16" s="169" t="n">
        <x:v>69989669</x:v>
      </x:c>
      <x:c r="M16" s="169" t="n">
        <x:v>72362058</x:v>
      </x:c>
      <x:c r="N16" s="169" t="n">
        <x:v>-2372389</x:v>
      </x:c>
      <x:c r="O16" s="166" t="str"/>
      <x:c r="P16" s="169" t="n">
        <x:v>23745</x:v>
      </x:c>
      <x:c r="Q16" s="169" t="n">
        <x:v>68123311</x:v>
      </x:c>
      <x:c r="R16" s="169" t="n">
        <x:v>19943498</x:v>
      </x:c>
      <x:c r="S16" s="171" t="n">
        <x:f>IF(Q16&gt;0,R16/Q16,"")</x:f>
        <x:v>0.2927558526918928</x:v>
      </x:c>
      <x:c r="T16" s="166" t="n">
        <x:f>IF(L16&gt;0,IF(N16&lt;0,1,0),"")</x:f>
        <x:v>1</x:v>
      </x:c>
      <x:c r="U16" s="166" t="n">
        <x:f>IF(Q16&gt;0,IF(S16&lt;$X$2,1,IF(S16&lt;$X$3,2,3)),"")</x:f>
        <x:v>2</x:v>
      </x:c>
    </x:row>
    <x:row r="17">
      <x:c r="A17" s="166" t="str">
        <x:v>106540816</x:v>
      </x:c>
      <x:c r="B17" s="166" t="str">
        <x:v>ADVENTIST HEALTH TULARE</x:v>
      </x:c>
      <x:c r="C17" s="166" t="str">
        <x:v>Tulare</x:v>
      </x:c>
      <x:c r="D17" s="166" t="str">
        <x:v>09 - CENTRAL</x:v>
      </x:c>
      <x:c r="E17" s="166" t="str">
        <x:v>Non-Profit</x:v>
      </x:c>
      <x:c r="F17" s="169" t="n">
        <x:v>366</x:v>
      </x:c>
      <x:c r="G17" s="169" t="n">
        <x:v>73</x:v>
      </x:c>
      <x:c r="H17" s="169" t="n">
        <x:v>73</x:v>
      </x:c>
      <x:c r="I17" s="169" t="n">
        <x:v>7342</x:v>
      </x:c>
      <x:c r="J17" s="169" t="n">
        <x:v>1851</x:v>
      </x:c>
      <x:c r="K17" s="169" t="n">
        <x:v>7957.065</x:v>
      </x:c>
      <x:c r="L17" s="169" t="n">
        <x:v>83730507</x:v>
      </x:c>
      <x:c r="M17" s="169" t="n">
        <x:v>104660950</x:v>
      </x:c>
      <x:c r="N17" s="169" t="n">
        <x:v>-20930443</x:v>
      </x:c>
      <x:c r="O17" s="166" t="str"/>
      <x:c r="P17" s="169" t="n">
        <x:v>36319</x:v>
      </x:c>
      <x:c r="Q17" s="169" t="n">
        <x:v>76075744</x:v>
      </x:c>
      <x:c r="R17" s="169" t="n">
        <x:v>32368232</x:v>
      </x:c>
      <x:c r="S17" s="171" t="n">
        <x:f>IF(Q17&gt;0,R17/Q17,"")</x:f>
        <x:v>0.42547374889951783</x:v>
      </x:c>
      <x:c r="T17" s="166" t="n">
        <x:f>IF(L17&gt;0,IF(N17&lt;0,1,0),"")</x:f>
        <x:v>1</x:v>
      </x:c>
      <x:c r="U17" s="166" t="n">
        <x:f>IF(Q17&gt;0,IF(S17&lt;$X$2,1,IF(S17&lt;$X$3,2,3)),"")</x:f>
        <x:v>2</x:v>
      </x:c>
    </x:row>
    <x:row r="18">
      <x:c r="A18" s="166" t="str">
        <x:v>106400548</x:v>
      </x:c>
      <x:c r="B18" s="166" t="str">
        <x:v>ADVENTIST HEALTH TWIN CITIES</x:v>
      </x:c>
      <x:c r="C18" s="166" t="str">
        <x:v>San Luis Obispo</x:v>
      </x:c>
      <x:c r="D18" s="166" t="str">
        <x:v>08 - MID-COAST</x:v>
      </x:c>
      <x:c r="E18" s="166" t="str">
        <x:v>Non-Profit</x:v>
      </x:c>
      <x:c r="F18" s="169" t="n">
        <x:v>366</x:v>
      </x:c>
      <x:c r="G18" s="169" t="n">
        <x:v>122</x:v>
      </x:c>
      <x:c r="H18" s="169" t="n">
        <x:v>122</x:v>
      </x:c>
      <x:c r="I18" s="169" t="n">
        <x:v>17634</x:v>
      </x:c>
      <x:c r="J18" s="169" t="n">
        <x:v>3970</x:v>
      </x:c>
      <x:c r="K18" s="169" t="n">
        <x:v>8020.362</x:v>
      </x:c>
      <x:c r="L18" s="169" t="n">
        <x:v>144259364</x:v>
      </x:c>
      <x:c r="M18" s="169" t="n">
        <x:v>128893451</x:v>
      </x:c>
      <x:c r="N18" s="169" t="n">
        <x:v>15365913</x:v>
      </x:c>
      <x:c r="O18" s="166" t="str"/>
      <x:c r="P18" s="169" t="n">
        <x:v>32401</x:v>
      </x:c>
      <x:c r="Q18" s="169" t="n">
        <x:v>143996970</x:v>
      </x:c>
      <x:c r="R18" s="169" t="n">
        <x:v>36968313</x:v>
      </x:c>
      <x:c r="S18" s="171" t="n">
        <x:f>IF(Q18&gt;0,R18/Q18,"")</x:f>
        <x:v>0.25672979785616323</x:v>
      </x:c>
      <x:c r="T18" s="166" t="n">
        <x:f>IF(L18&gt;0,IF(N18&lt;0,1,0),"")</x:f>
        <x:v>0</x:v>
      </x:c>
      <x:c r="U18" s="166" t="n">
        <x:f>IF(Q18&gt;0,IF(S18&lt;$X$2,1,IF(S18&lt;$X$3,2,3)),"")</x:f>
        <x:v>2</x:v>
      </x:c>
    </x:row>
    <x:row r="19">
      <x:c r="A19" s="166" t="str">
        <x:v>106231396</x:v>
      </x:c>
      <x:c r="B19" s="166" t="str">
        <x:v>ADVENTIST HEALTH UKIAH VALLEY</x:v>
      </x:c>
      <x:c r="C19" s="166" t="str">
        <x:v>Mendocino</x:v>
      </x:c>
      <x:c r="D19" s="166" t="str">
        <x:v>01 - NORTHERN CALIFORNIA</x:v>
      </x:c>
      <x:c r="E19" s="166" t="str">
        <x:v>Non-Profit</x:v>
      </x:c>
      <x:c r="F19" s="169" t="n">
        <x:v>366</x:v>
      </x:c>
      <x:c r="G19" s="169" t="n">
        <x:v>50</x:v>
      </x:c>
      <x:c r="H19" s="169" t="n">
        <x:v>50</x:v>
      </x:c>
      <x:c r="I19" s="169" t="n">
        <x:v>12556</x:v>
      </x:c>
      <x:c r="J19" s="169" t="n">
        <x:v>3789</x:v>
      </x:c>
      <x:c r="K19" s="169" t="n">
        <x:v>14542.211</x:v>
      </x:c>
      <x:c r="L19" s="169" t="n">
        <x:v>262929384</x:v>
      </x:c>
      <x:c r="M19" s="169" t="n">
        <x:v>276894769</x:v>
      </x:c>
      <x:c r="N19" s="169" t="n">
        <x:v>-13965385</x:v>
      </x:c>
      <x:c r="O19" s="166" t="str"/>
      <x:c r="P19" s="169" t="n">
        <x:v>32766</x:v>
      </x:c>
      <x:c r="Q19" s="169" t="n">
        <x:v>259493422</x:v>
      </x:c>
      <x:c r="R19" s="169" t="n">
        <x:v>95370221</x:v>
      </x:c>
      <x:c r="S19" s="171" t="n">
        <x:f>IF(Q19&gt;0,R19/Q19,"")</x:f>
        <x:v>0.3675246187936124</x:v>
      </x:c>
      <x:c r="T19" s="166" t="n">
        <x:f>IF(L19&gt;0,IF(N19&lt;0,1,0),"")</x:f>
        <x:v>1</x:v>
      </x:c>
      <x:c r="U19" s="166" t="n">
        <x:f>IF(Q19&gt;0,IF(S19&lt;$X$2,1,IF(S19&lt;$X$3,2,3)),"")</x:f>
        <x:v>2</x:v>
      </x:c>
    </x:row>
    <x:row r="20">
      <x:c r="A20" s="166" t="str">
        <x:v>106190878</x:v>
      </x:c>
      <x:c r="B20" s="166" t="str">
        <x:v>ADVENTIST HEALTH WHITE MEMORIAL</x:v>
      </x:c>
      <x:c r="C20" s="166" t="str">
        <x:v>Los Angeles</x:v>
      </x:c>
      <x:c r="D20" s="166" t="str">
        <x:v>11 - LOS ANGELES COUNTY</x:v>
      </x:c>
      <x:c r="E20" s="166" t="str">
        <x:v>Non-Profit</x:v>
      </x:c>
      <x:c r="F20" s="169" t="n">
        <x:v>366</x:v>
      </x:c>
      <x:c r="G20" s="169" t="n">
        <x:v>545</x:v>
      </x:c>
      <x:c r="H20" s="169" t="n">
        <x:v>461</x:v>
      </x:c>
      <x:c r="I20" s="169" t="n">
        <x:v>98874</x:v>
      </x:c>
      <x:c r="J20" s="169" t="n">
        <x:v>19317</x:v>
      </x:c>
      <x:c r="K20" s="169" t="n">
        <x:v>30665.884</x:v>
      </x:c>
      <x:c r="L20" s="169" t="n">
        <x:v>635758550</x:v>
      </x:c>
      <x:c r="M20" s="169" t="n">
        <x:v>671205810</x:v>
      </x:c>
      <x:c r="N20" s="169" t="n">
        <x:v>-35447260</x:v>
      </x:c>
      <x:c r="O20" s="166" t="str"/>
      <x:c r="P20" s="169" t="n">
        <x:v>97351</x:v>
      </x:c>
      <x:c r="Q20" s="169" t="n">
        <x:v>623958956</x:v>
      </x:c>
      <x:c r="R20" s="169" t="n">
        <x:v>340391362</x:v>
      </x:c>
      <x:c r="S20" s="171" t="n">
        <x:f>IF(Q20&gt;0,R20/Q20,"")</x:f>
        <x:v>0.5455348604692518</x:v>
      </x:c>
      <x:c r="T20" s="166" t="n">
        <x:f>IF(L20&gt;0,IF(N20&lt;0,1,0),"")</x:f>
        <x:v>1</x:v>
      </x:c>
      <x:c r="U20" s="166" t="n">
        <x:f>IF(Q20&gt;0,IF(S20&lt;$X$2,1,IF(S20&lt;$X$3,2,3)),"")</x:f>
        <x:v>3</x:v>
      </x:c>
    </x:row>
    <x:row r="21">
      <x:c r="A21" s="166" t="str">
        <x:v>106301098</x:v>
      </x:c>
      <x:c r="B21" s="166" t="str">
        <x:v>AHMC ANAHEIM REGIONAL MEDICAL CENTER</x:v>
      </x:c>
      <x:c r="C21" s="166" t="str">
        <x:v>Orange</x:v>
      </x:c>
      <x:c r="D21" s="166" t="str">
        <x:v>13 - ORANGE COUNTY</x:v>
      </x:c>
      <x:c r="E21" s="166" t="str">
        <x:v>Investor</x:v>
      </x:c>
      <x:c r="F21" s="169" t="n">
        <x:v>366</x:v>
      </x:c>
      <x:c r="G21" s="169" t="n">
        <x:v>223</x:v>
      </x:c>
      <x:c r="H21" s="169" t="n">
        <x:v>223</x:v>
      </x:c>
      <x:c r="I21" s="169" t="n">
        <x:v>27975</x:v>
      </x:c>
      <x:c r="J21" s="169" t="n">
        <x:v>6630</x:v>
      </x:c>
      <x:c r="K21" s="169" t="n">
        <x:v>10937.809</x:v>
      </x:c>
      <x:c r="L21" s="169" t="n">
        <x:v>179355409</x:v>
      </x:c>
      <x:c r="M21" s="169" t="n">
        <x:v>196524025</x:v>
      </x:c>
      <x:c r="N21" s="169" t="n">
        <x:v>-17168616</x:v>
      </x:c>
      <x:c r="O21" s="166" t="str"/>
      <x:c r="P21" s="169" t="n">
        <x:v>34520</x:v>
      </x:c>
      <x:c r="Q21" s="169" t="n">
        <x:v>178332676</x:v>
      </x:c>
      <x:c r="R21" s="169" t="n">
        <x:v>88553868</x:v>
      </x:c>
      <x:c r="S21" s="171" t="n">
        <x:f>IF(Q21&gt;0,R21/Q21,"")</x:f>
        <x:v>0.4965655761258245</x:v>
      </x:c>
      <x:c r="T21" s="166" t="n">
        <x:f>IF(L21&gt;0,IF(N21&lt;0,1,0),"")</x:f>
        <x:v>1</x:v>
      </x:c>
      <x:c r="U21" s="166" t="n">
        <x:f>IF(Q21&gt;0,IF(S21&lt;$X$2,1,IF(S21&lt;$X$3,2,3)),"")</x:f>
        <x:v>2</x:v>
      </x:c>
    </x:row>
    <x:row r="22">
      <x:c r="A22" s="166" t="str">
        <x:v>106410817</x:v>
      </x:c>
      <x:c r="B22" s="166" t="str">
        <x:v>AHMC SETON MEDICAL CENTER</x:v>
      </x:c>
      <x:c r="C22" s="166" t="str">
        <x:v>San Mateo</x:v>
      </x:c>
      <x:c r="D22" s="166" t="str">
        <x:v>04 - WEST BAY</x:v>
      </x:c>
      <x:c r="E22" s="166" t="str">
        <x:v>Investor</x:v>
      </x:c>
      <x:c r="F22" s="169" t="n">
        <x:v>366</x:v>
      </x:c>
      <x:c r="G22" s="169" t="n">
        <x:v>475</x:v>
      </x:c>
      <x:c r="H22" s="169" t="n">
        <x:v>457</x:v>
      </x:c>
      <x:c r="I22" s="169" t="n">
        <x:v>64238</x:v>
      </x:c>
      <x:c r="J22" s="169" t="n">
        <x:v>2890</x:v>
      </x:c>
      <x:c r="K22" s="169" t="n">
        <x:v>4505.586</x:v>
      </x:c>
      <x:c r="L22" s="169" t="n">
        <x:v>163309936</x:v>
      </x:c>
      <x:c r="M22" s="169" t="n">
        <x:v>196913904</x:v>
      </x:c>
      <x:c r="N22" s="169" t="n">
        <x:v>-33603968</x:v>
      </x:c>
      <x:c r="O22" s="166" t="str"/>
      <x:c r="P22" s="169" t="n">
        <x:v>18199</x:v>
      </x:c>
      <x:c r="Q22" s="169" t="n">
        <x:v>160737125</x:v>
      </x:c>
      <x:c r="R22" s="169" t="n">
        <x:v>28527840</x:v>
      </x:c>
      <x:c r="S22" s="171" t="n">
        <x:f>IF(Q22&gt;0,R22/Q22,"")</x:f>
        <x:v>0.1774813379298653</x:v>
      </x:c>
      <x:c r="T22" s="166" t="n">
        <x:f>IF(L22&gt;0,IF(N22&lt;0,1,0),"")</x:f>
        <x:v>1</x:v>
      </x:c>
      <x:c r="U22" s="166" t="n">
        <x:f>IF(Q22&gt;0,IF(S22&lt;$X$2,1,IF(S22&lt;$X$3,2,3)),"")</x:f>
        <x:v>1</x:v>
      </x:c>
    </x:row>
    <x:row r="23">
      <x:c r="A23" s="166" t="str">
        <x:v>106010735</x:v>
      </x:c>
      <x:c r="B23" s="166" t="str">
        <x:v>ALAMEDA HOSPITAL</x:v>
      </x:c>
      <x:c r="C23" s="166" t="str">
        <x:v>Alameda</x:v>
      </x:c>
      <x:c r="D23" s="166" t="str">
        <x:v>05 - EAST BAY</x:v>
      </x:c>
      <x:c r="E23" s="166" t="str">
        <x:v>City/County</x:v>
      </x:c>
      <x:c r="F23" s="169" t="n">
        <x:v>366</x:v>
      </x:c>
      <x:c r="G23" s="169" t="n">
        <x:v>247</x:v>
      </x:c>
      <x:c r="H23" s="169" t="n">
        <x:v>247</x:v>
      </x:c>
      <x:c r="I23" s="169" t="n">
        <x:v>72125</x:v>
      </x:c>
      <x:c r="J23" s="169" t="n">
        <x:v>3098</x:v>
      </x:c>
      <x:c r="K23" s="169" t="n">
        <x:v>4428.885</x:v>
      </x:c>
      <x:c r="L23" s="169" t="n">
        <x:v>116471598</x:v>
      </x:c>
      <x:c r="M23" s="169" t="n">
        <x:v>170961094</x:v>
      </x:c>
      <x:c r="N23" s="169" t="n">
        <x:v>-54489496</x:v>
      </x:c>
      <x:c r="O23" s="166" t="str"/>
      <x:c r="P23" s="169" t="n">
        <x:v>19023</x:v>
      </x:c>
      <x:c r="Q23" s="169" t="n">
        <x:v>116331804</x:v>
      </x:c>
      <x:c r="R23" s="169" t="n">
        <x:v>58638588</x:v>
      </x:c>
      <x:c r="S23" s="171" t="n">
        <x:f>IF(Q23&gt;0,R23/Q23,"")</x:f>
        <x:v>0.5040632568545056</x:v>
      </x:c>
      <x:c r="T23" s="166" t="n">
        <x:f>IF(L23&gt;0,IF(N23&lt;0,1,0),"")</x:f>
        <x:v>1</x:v>
      </x:c>
      <x:c r="U23" s="166" t="n">
        <x:f>IF(Q23&gt;0,IF(S23&lt;$X$2,1,IF(S23&lt;$X$3,2,3)),"")</x:f>
        <x:v>3</x:v>
      </x:c>
    </x:row>
    <x:row r="24">
      <x:c r="A24" s="166" t="str">
        <x:v>106190017</x:v>
      </x:c>
      <x:c r="B24" s="166" t="str">
        <x:v>ALHAMBRA HOSPITAL MEDICAL CENTER</x:v>
      </x:c>
      <x:c r="C24" s="166" t="str">
        <x:v>Los Angeles</x:v>
      </x:c>
      <x:c r="D24" s="166" t="str">
        <x:v>11 - LOS ANGELES COUNTY</x:v>
      </x:c>
      <x:c r="E24" s="166" t="str">
        <x:v>Investor</x:v>
      </x:c>
      <x:c r="F24" s="169" t="n">
        <x:v>366</x:v>
      </x:c>
      <x:c r="G24" s="169" t="n">
        <x:v>144</x:v>
      </x:c>
      <x:c r="H24" s="169" t="n">
        <x:v>144</x:v>
      </x:c>
      <x:c r="I24" s="169" t="n">
        <x:v>31429</x:v>
      </x:c>
      <x:c r="J24" s="169" t="n">
        <x:v>4163</x:v>
      </x:c>
      <x:c r="K24" s="169" t="n">
        <x:v>5431.959</x:v>
      </x:c>
      <x:c r="L24" s="169" t="n">
        <x:v>282401383</x:v>
      </x:c>
      <x:c r="M24" s="169" t="n">
        <x:v>278161273</x:v>
      </x:c>
      <x:c r="N24" s="169" t="n">
        <x:v>4240110</x:v>
      </x:c>
      <x:c r="O24" s="166" t="str"/>
      <x:c r="P24" s="169" t="n">
        <x:v>20022</x:v>
      </x:c>
      <x:c r="Q24" s="169" t="n">
        <x:v>281742308</x:v>
      </x:c>
      <x:c r="R24" s="169" t="n">
        <x:v>115079108</x:v>
      </x:c>
      <x:c r="S24" s="171" t="n">
        <x:f>IF(Q24&gt;0,R24/Q24,"")</x:f>
        <x:v>0.4084551901945802</x:v>
      </x:c>
      <x:c r="T24" s="166" t="n">
        <x:f>IF(L24&gt;0,IF(N24&lt;0,1,0),"")</x:f>
        <x:v>0</x:v>
      </x:c>
      <x:c r="U24" s="166" t="n">
        <x:f>IF(Q24&gt;0,IF(S24&lt;$X$2,1,IF(S24&lt;$X$3,2,3)),"")</x:f>
        <x:v>2</x:v>
      </x:c>
    </x:row>
    <x:row r="25">
      <x:c r="A25" s="166" t="str">
        <x:v>106010937</x:v>
      </x:c>
      <x:c r="B25" s="166" t="str">
        <x:v>ALTA BATES SUMMIT MEDICAL CENTER</x:v>
      </x:c>
      <x:c r="C25" s="166" t="str">
        <x:v>Alameda</x:v>
      </x:c>
      <x:c r="D25" s="166" t="str">
        <x:v>05 - EAST BAY</x:v>
      </x:c>
      <x:c r="E25" s="166" t="str">
        <x:v>Non-Profit</x:v>
      </x:c>
      <x:c r="F25" s="169" t="n">
        <x:v>366</x:v>
      </x:c>
      <x:c r="G25" s="169" t="n">
        <x:v>309</x:v>
      </x:c>
      <x:c r="H25" s="169" t="n">
        <x:v>309</x:v>
      </x:c>
      <x:c r="I25" s="169" t="n">
        <x:v>70106</x:v>
      </x:c>
      <x:c r="J25" s="169" t="n">
        <x:v>12343</x:v>
      </x:c>
      <x:c r="K25" s="169" t="n">
        <x:v>19162.142</x:v>
      </x:c>
      <x:c r="L25" s="169" t="n">
        <x:v>600405820</x:v>
      </x:c>
      <x:c r="M25" s="169" t="n">
        <x:v>637946253</x:v>
      </x:c>
      <x:c r="N25" s="169" t="n">
        <x:v>-37540433</x:v>
      </x:c>
      <x:c r="O25" s="166" t="str"/>
      <x:c r="P25" s="169" t="n">
        <x:v>41454</x:v>
      </x:c>
      <x:c r="Q25" s="169" t="n">
        <x:v>593502188</x:v>
      </x:c>
      <x:c r="R25" s="169" t="n">
        <x:v>162955023</x:v>
      </x:c>
      <x:c r="S25" s="171" t="n">
        <x:f>IF(Q25&gt;0,R25/Q25,"")</x:f>
        <x:v>0.2745651596485774</x:v>
      </x:c>
      <x:c r="T25" s="166" t="n">
        <x:f>IF(L25&gt;0,IF(N25&lt;0,1,0),"")</x:f>
        <x:v>1</x:v>
      </x:c>
      <x:c r="U25" s="166" t="n">
        <x:f>IF(Q25&gt;0,IF(S25&lt;$X$2,1,IF(S25&lt;$X$3,2,3)),"")</x:f>
        <x:v>2</x:v>
      </x:c>
    </x:row>
    <x:row r="26">
      <x:c r="A26" s="166" t="str">
        <x:v>106010739</x:v>
      </x:c>
      <x:c r="B26" s="166" t="str">
        <x:v>ALTA BATES SUMMIT MEDICAL CENTER - ALTA BATES CAMPUS</x:v>
      </x:c>
      <x:c r="C26" s="166" t="str">
        <x:v>Alameda</x:v>
      </x:c>
      <x:c r="D26" s="166" t="str">
        <x:v>05 - EAST BAY</x:v>
      </x:c>
      <x:c r="E26" s="166" t="str">
        <x:v>Non-Profit</x:v>
      </x:c>
      <x:c r="F26" s="169" t="n">
        <x:v>366</x:v>
      </x:c>
      <x:c r="G26" s="169" t="n">
        <x:v>393</x:v>
      </x:c>
      <x:c r="H26" s="169" t="n">
        <x:v>393</x:v>
      </x:c>
      <x:c r="I26" s="169" t="n">
        <x:v>72607</x:v>
      </x:c>
      <x:c r="J26" s="169" t="n">
        <x:v>12323</x:v>
      </x:c>
      <x:c r="K26" s="169" t="n">
        <x:v>23992.691</x:v>
      </x:c>
      <x:c r="L26" s="169" t="n">
        <x:v>771524186</x:v>
      </x:c>
      <x:c r="M26" s="169" t="n">
        <x:v>799988209</x:v>
      </x:c>
      <x:c r="N26" s="169" t="n">
        <x:v>-28464023</x:v>
      </x:c>
      <x:c r="O26" s="166" t="str"/>
      <x:c r="P26" s="169" t="n">
        <x:v>39318</x:v>
      </x:c>
      <x:c r="Q26" s="169" t="n">
        <x:v>764442425</x:v>
      </x:c>
      <x:c r="R26" s="169" t="n">
        <x:v>160408300</x:v>
      </x:c>
      <x:c r="S26" s="171" t="n">
        <x:f>IF(Q26&gt;0,R26/Q26,"")</x:f>
        <x:v>0.20983699328304548</x:v>
      </x:c>
      <x:c r="T26" s="166" t="n">
        <x:f>IF(L26&gt;0,IF(N26&lt;0,1,0),"")</x:f>
        <x:v>1</x:v>
      </x:c>
      <x:c r="U26" s="166" t="n">
        <x:f>IF(Q26&gt;0,IF(S26&lt;$X$2,1,IF(S26&lt;$X$3,2,3)),"")</x:f>
        <x:v>1</x:v>
      </x:c>
    </x:row>
    <x:row r="27">
      <x:c r="A27" s="166" t="str">
        <x:v>106301188</x:v>
      </x:c>
      <x:c r="B27" s="166" t="str">
        <x:v>ANAHEIM GLOBAL MEDICAL CENTER</x:v>
      </x:c>
      <x:c r="C27" s="166" t="str">
        <x:v>Orange</x:v>
      </x:c>
      <x:c r="D27" s="166" t="str">
        <x:v>13 - ORANGE COUNTY</x:v>
      </x:c>
      <x:c r="E27" s="166" t="str">
        <x:v>Investor</x:v>
      </x:c>
      <x:c r="F27" s="169" t="n">
        <x:v>366</x:v>
      </x:c>
      <x:c r="G27" s="169" t="n">
        <x:v>183</x:v>
      </x:c>
      <x:c r="H27" s="169" t="n">
        <x:v>161</x:v>
      </x:c>
      <x:c r="I27" s="169" t="n">
        <x:v>33929</x:v>
      </x:c>
      <x:c r="J27" s="169" t="n">
        <x:v>3273</x:v>
      </x:c>
      <x:c r="K27" s="169" t="n">
        <x:v>4954.467</x:v>
      </x:c>
      <x:c r="L27" s="169" t="n">
        <x:v>73625873</x:v>
      </x:c>
      <x:c r="M27" s="169" t="n">
        <x:v>84536699</x:v>
      </x:c>
      <x:c r="N27" s="169" t="n">
        <x:v>-10910826</x:v>
      </x:c>
      <x:c r="O27" s="166" t="str"/>
      <x:c r="P27" s="169" t="n">
        <x:v>19132</x:v>
      </x:c>
      <x:c r="Q27" s="169" t="n">
        <x:v>73413288</x:v>
      </x:c>
      <x:c r="R27" s="169" t="n">
        <x:v>43279412</x:v>
      </x:c>
      <x:c r="S27" s="171" t="n">
        <x:f>IF(Q27&gt;0,R27/Q27,"")</x:f>
        <x:v>0.5895310396668243</x:v>
      </x:c>
      <x:c r="T27" s="166" t="n">
        <x:f>IF(L27&gt;0,IF(N27&lt;0,1,0),"")</x:f>
        <x:v>1</x:v>
      </x:c>
      <x:c r="U27" s="166" t="n">
        <x:f>IF(Q27&gt;0,IF(S27&lt;$X$2,1,IF(S27&lt;$X$3,2,3)),"")</x:f>
        <x:v>3</x:v>
      </x:c>
    </x:row>
    <x:row r="28">
      <x:c r="A28" s="166" t="str">
        <x:v>106190034</x:v>
      </x:c>
      <x:c r="B28" s="166" t="str">
        <x:v>ANTELOPE VALLEY MEDICAL CENTER</x:v>
      </x:c>
      <x:c r="C28" s="166" t="str">
        <x:v>Los Angeles</x:v>
      </x:c>
      <x:c r="D28" s="166" t="str">
        <x:v>11 - LOS ANGELES COUNTY</x:v>
      </x:c>
      <x:c r="E28" s="166" t="str">
        <x:v>District</x:v>
      </x:c>
      <x:c r="F28" s="169" t="n">
        <x:v>366</x:v>
      </x:c>
      <x:c r="G28" s="169" t="n">
        <x:v>420</x:v>
      </x:c>
      <x:c r="H28" s="169" t="n">
        <x:v>399</x:v>
      </x:c>
      <x:c r="I28" s="169" t="n">
        <x:v>89014</x:v>
      </x:c>
      <x:c r="J28" s="169" t="n">
        <x:v>18740</x:v>
      </x:c>
      <x:c r="K28" s="169" t="n">
        <x:v>26847.69</x:v>
      </x:c>
      <x:c r="L28" s="169" t="n">
        <x:v>527417972</x:v>
      </x:c>
      <x:c r="M28" s="169" t="n">
        <x:v>519052166</x:v>
      </x:c>
      <x:c r="N28" s="169" t="n">
        <x:v>8365806</x:v>
      </x:c>
      <x:c r="O28" s="166" t="str"/>
      <x:c r="P28" s="169" t="n">
        <x:v>118448</x:v>
      </x:c>
      <x:c r="Q28" s="169" t="n">
        <x:v>514016380</x:v>
      </x:c>
      <x:c r="R28" s="169" t="n">
        <x:v>183917409</x:v>
      </x:c>
      <x:c r="S28" s="171" t="n">
        <x:f>IF(Q28&gt;0,R28/Q28,"")</x:f>
        <x:v>0.3578045684069445</x:v>
      </x:c>
      <x:c r="T28" s="166" t="n">
        <x:f>IF(L28&gt;0,IF(N28&lt;0,1,0),"")</x:f>
        <x:v>0</x:v>
      </x:c>
      <x:c r="U28" s="166" t="n">
        <x:f>IF(Q28&gt;0,IF(S28&lt;$X$2,1,IF(S28&lt;$X$3,2,3)),"")</x:f>
        <x:v>2</x:v>
      </x:c>
    </x:row>
    <x:row r="29">
      <x:c r="A29" s="166" t="str">
        <x:v>106364231</x:v>
      </x:c>
      <x:c r="B29" s="166" t="str">
        <x:v>ARROWHEAD REGIONAL MEDICAL CENTER</x:v>
      </x:c>
      <x:c r="C29" s="166" t="str">
        <x:v>San Bernardino</x:v>
      </x:c>
      <x:c r="D29" s="166" t="str">
        <x:v>12 - INLAND COUNTIES</x:v>
      </x:c>
      <x:c r="E29" s="166" t="str">
        <x:v>City/County</x:v>
      </x:c>
      <x:c r="F29" s="169" t="n">
        <x:v>366</x:v>
      </x:c>
      <x:c r="G29" s="169" t="n">
        <x:v>456</x:v>
      </x:c>
      <x:c r="H29" s="169" t="n">
        <x:v>456</x:v>
      </x:c>
      <x:c r="I29" s="169" t="n">
        <x:v>134050</x:v>
      </x:c>
      <x:c r="J29" s="169" t="n">
        <x:v>21046</x:v>
      </x:c>
      <x:c r="K29" s="169" t="n">
        <x:v>31828.775</x:v>
      </x:c>
      <x:c r="L29" s="169" t="n">
        <x:v>984485514</x:v>
      </x:c>
      <x:c r="M29" s="169" t="n">
        <x:v>848960502</x:v>
      </x:c>
      <x:c r="N29" s="169" t="n">
        <x:v>135525012</x:v>
      </x:c>
      <x:c r="O29" s="166" t="str"/>
      <x:c r="P29" s="169" t="n">
        <x:v>118369</x:v>
      </x:c>
      <x:c r="Q29" s="169" t="n">
        <x:v>959927791</x:v>
      </x:c>
      <x:c r="R29" s="169" t="n">
        <x:v>713242966</x:v>
      </x:c>
      <x:c r="S29" s="171" t="n">
        <x:f>IF(Q29&gt;0,R29/Q29,"")</x:f>
        <x:v>0.7430173109760503</x:v>
      </x:c>
      <x:c r="T29" s="166" t="n">
        <x:f>IF(L29&gt;0,IF(N29&lt;0,1,0),"")</x:f>
        <x:v>0</x:v>
      </x:c>
      <x:c r="U29" s="166" t="n">
        <x:f>IF(Q29&gt;0,IF(S29&lt;$X$2,1,IF(S29&lt;$X$3,2,3)),"")</x:f>
        <x:v>3</x:v>
      </x:c>
    </x:row>
    <x:row r="30">
      <x:c r="A30" s="166" t="str">
        <x:v>106150722</x:v>
      </x:c>
      <x:c r="B30" s="166" t="str">
        <x:v>BAKERSFIELD MEMORIAL HOSPITAL</x:v>
      </x:c>
      <x:c r="C30" s="166" t="str">
        <x:v>Kern</x:v>
      </x:c>
      <x:c r="D30" s="166" t="str">
        <x:v>09 - CENTRAL</x:v>
      </x:c>
      <x:c r="E30" s="166" t="str">
        <x:v>Non-Profit</x:v>
      </x:c>
      <x:c r="F30" s="169" t="n">
        <x:v>366</x:v>
      </x:c>
      <x:c r="G30" s="169" t="n">
        <x:v>385</x:v>
      </x:c>
      <x:c r="H30" s="169" t="n">
        <x:v>366</x:v>
      </x:c>
      <x:c r="I30" s="169" t="n">
        <x:v>72108</x:v>
      </x:c>
      <x:c r="J30" s="169" t="n">
        <x:v>16366</x:v>
      </x:c>
      <x:c r="K30" s="169" t="n">
        <x:v>28776.601</x:v>
      </x:c>
      <x:c r="L30" s="169" t="n">
        <x:v>715655417</x:v>
      </x:c>
      <x:c r="M30" s="169" t="n">
        <x:v>627118767</x:v>
      </x:c>
      <x:c r="N30" s="169" t="n">
        <x:v>88536650</x:v>
      </x:c>
      <x:c r="O30" s="166" t="str"/>
      <x:c r="P30" s="169" t="n">
        <x:v>98602</x:v>
      </x:c>
      <x:c r="Q30" s="169" t="n">
        <x:v>711505086</x:v>
      </x:c>
      <x:c r="R30" s="169" t="n">
        <x:v>314782752</x:v>
      </x:c>
      <x:c r="S30" s="171" t="n">
        <x:f>IF(Q30&gt;0,R30/Q30,"")</x:f>
        <x:v>0.44241813332589447</x:v>
      </x:c>
      <x:c r="T30" s="166" t="n">
        <x:f>IF(L30&gt;0,IF(N30&lt;0,1,0),"")</x:f>
        <x:v>0</x:v>
      </x:c>
      <x:c r="U30" s="166" t="n">
        <x:f>IF(Q30&gt;0,IF(S30&lt;$X$2,1,IF(S30&lt;$X$3,2,3)),"")</x:f>
        <x:v>2</x:v>
      </x:c>
    </x:row>
    <x:row r="31">
      <x:c r="A31" s="166" t="str">
        <x:v>106364121</x:v>
      </x:c>
      <x:c r="B31" s="166" t="str">
        <x:v>BALLARD REHABILITATION HOSPITAL</x:v>
      </x:c>
      <x:c r="C31" s="166" t="str">
        <x:v>San Bernardino</x:v>
      </x:c>
      <x:c r="D31" s="166" t="str">
        <x:v>12 - INLAND COUNTIES</x:v>
      </x:c>
      <x:c r="E31" s="166" t="str">
        <x:v>Investor</x:v>
      </x:c>
      <x:c r="F31" s="169" t="n">
        <x:v>366</x:v>
      </x:c>
      <x:c r="G31" s="169" t="n">
        <x:v>60</x:v>
      </x:c>
      <x:c r="H31" s="169" t="n">
        <x:v>60</x:v>
      </x:c>
      <x:c r="I31" s="169" t="n">
        <x:v>13467</x:v>
      </x:c>
      <x:c r="J31" s="169" t="n">
        <x:v>914</x:v>
      </x:c>
      <x:c r="K31" s="169" t="n">
        <x:v>999.03</x:v>
      </x:c>
      <x:c r="L31" s="169" t="n">
        <x:v>26793562</x:v>
      </x:c>
      <x:c r="M31" s="169" t="n">
        <x:v>27232547</x:v>
      </x:c>
      <x:c r="N31" s="169" t="n">
        <x:v>-438985</x:v>
      </x:c>
      <x:c r="O31" s="166" t="str"/>
      <x:c r="P31" s="169" t="n">
        <x:v>0</x:v>
      </x:c>
      <x:c r="Q31" s="169" t="n">
        <x:v>26749631</x:v>
      </x:c>
      <x:c r="R31" s="169" t="n">
        <x:v>6339861</x:v>
      </x:c>
      <x:c r="S31" s="171" t="n">
        <x:f>IF(Q31&gt;0,R31/Q31,"")</x:f>
        <x:v>0.23700741890607763</x:v>
      </x:c>
      <x:c r="T31" s="166" t="n">
        <x:f>IF(L31&gt;0,IF(N31&lt;0,1,0),"")</x:f>
        <x:v>1</x:v>
      </x:c>
      <x:c r="U31" s="166" t="n">
        <x:f>IF(Q31&gt;0,IF(S31&lt;$X$2,1,IF(S31&lt;$X$3,2,3)),"")</x:f>
        <x:v>1</x:v>
      </x:c>
    </x:row>
    <x:row r="32">
      <x:c r="A32" s="166" t="str">
        <x:v>106184008</x:v>
      </x:c>
      <x:c r="B32" s="166" t="str">
        <x:v>BANNER LASSEN MEDICAL CENTER</x:v>
      </x:c>
      <x:c r="C32" s="166" t="str">
        <x:v>Lassen</x:v>
      </x:c>
      <x:c r="D32" s="166" t="str">
        <x:v>01 - NORTHERN CALIFORNIA</x:v>
      </x:c>
      <x:c r="E32" s="166" t="str">
        <x:v>Non-Profit</x:v>
      </x:c>
      <x:c r="F32" s="169" t="n">
        <x:v>366</x:v>
      </x:c>
      <x:c r="G32" s="169" t="n">
        <x:v>25</x:v>
      </x:c>
      <x:c r="H32" s="169" t="n">
        <x:v>25</x:v>
      </x:c>
      <x:c r="I32" s="169" t="n">
        <x:v>2779</x:v>
      </x:c>
      <x:c r="J32" s="169" t="n">
        <x:v>730</x:v>
      </x:c>
      <x:c r="K32" s="169" t="n">
        <x:v>3418.416</x:v>
      </x:c>
      <x:c r="L32" s="169" t="n">
        <x:v>43146909</x:v>
      </x:c>
      <x:c r="M32" s="169" t="n">
        <x:v>50014075</x:v>
      </x:c>
      <x:c r="N32" s="169" t="n">
        <x:v>-6867166</x:v>
      </x:c>
      <x:c r="O32" s="166" t="str"/>
      <x:c r="P32" s="169" t="n">
        <x:v>11783</x:v>
      </x:c>
      <x:c r="Q32" s="169" t="n">
        <x:v>43108231</x:v>
      </x:c>
      <x:c r="R32" s="169" t="n">
        <x:v>7572197</x:v>
      </x:c>
      <x:c r="S32" s="171" t="n">
        <x:f>IF(Q32&gt;0,R32/Q32,"")</x:f>
        <x:v>0.17565547980848484</x:v>
      </x:c>
      <x:c r="T32" s="166" t="n">
        <x:f>IF(L32&gt;0,IF(N32&lt;0,1,0),"")</x:f>
        <x:v>1</x:v>
      </x:c>
      <x:c r="U32" s="166" t="n">
        <x:f>IF(Q32&gt;0,IF(S32&lt;$X$2,1,IF(S32&lt;$X$3,2,3)),"")</x:f>
        <x:v>1</x:v>
      </x:c>
    </x:row>
    <x:row r="33">
      <x:c r="A33" s="166" t="str">
        <x:v>106364430</x:v>
      </x:c>
      <x:c r="B33" s="166" t="str">
        <x:v>BARSTOW COMMUNITY HOSPITAL</x:v>
      </x:c>
      <x:c r="C33" s="166" t="str">
        <x:v>San Bernardino</x:v>
      </x:c>
      <x:c r="D33" s="166" t="str">
        <x:v>12 - INLAND COUNTIES</x:v>
      </x:c>
      <x:c r="E33" s="166" t="str">
        <x:v>Investor</x:v>
      </x:c>
      <x:c r="F33" s="169" t="n">
        <x:v>366</x:v>
      </x:c>
      <x:c r="G33" s="169" t="n">
        <x:v>30</x:v>
      </x:c>
      <x:c r="H33" s="169" t="n">
        <x:v>30</x:v>
      </x:c>
      <x:c r="I33" s="169" t="n">
        <x:v>6251</x:v>
      </x:c>
      <x:c r="J33" s="169" t="n">
        <x:v>1802</x:v>
      </x:c>
      <x:c r="K33" s="169" t="n">
        <x:v>6066.121</x:v>
      </x:c>
      <x:c r="L33" s="169" t="n">
        <x:v>81441602</x:v>
      </x:c>
      <x:c r="M33" s="169" t="n">
        <x:v>69538723</x:v>
      </x:c>
      <x:c r="N33" s="169" t="n">
        <x:v>11902879</x:v>
      </x:c>
      <x:c r="O33" s="166" t="str"/>
      <x:c r="P33" s="169" t="n">
        <x:v>30261</x:v>
      </x:c>
      <x:c r="Q33" s="169" t="n">
        <x:v>81240339</x:v>
      </x:c>
      <x:c r="R33" s="169" t="n">
        <x:v>21161839</x:v>
      </x:c>
      <x:c r="S33" s="171" t="n">
        <x:f>IF(Q33&gt;0,R33/Q33,"")</x:f>
        <x:v>0.2604843758714498</x:v>
      </x:c>
      <x:c r="T33" s="166" t="n">
        <x:f>IF(L33&gt;0,IF(N33&lt;0,1,0),"")</x:f>
        <x:v>0</x:v>
      </x:c>
      <x:c r="U33" s="166" t="n">
        <x:f>IF(Q33&gt;0,IF(S33&lt;$X$2,1,IF(S33&lt;$X$3,2,3)),"")</x:f>
        <x:v>2</x:v>
      </x:c>
    </x:row>
    <x:row r="34">
      <x:c r="A34" s="166" t="str">
        <x:v>106090793</x:v>
      </x:c>
      <x:c r="B34" s="166" t="str">
        <x:v>BARTON MEMORIAL HOSPITAL</x:v>
      </x:c>
      <x:c r="C34" s="166" t="str">
        <x:v>El Dorado</x:v>
      </x:c>
      <x:c r="D34" s="166" t="str">
        <x:v>02 - GOLDEN EMPIRE</x:v>
      </x:c>
      <x:c r="E34" s="166" t="str">
        <x:v>Non-Profit</x:v>
      </x:c>
      <x:c r="F34" s="169" t="n">
        <x:v>366</x:v>
      </x:c>
      <x:c r="G34" s="169" t="n">
        <x:v>111</x:v>
      </x:c>
      <x:c r="H34" s="169" t="n">
        <x:v>111</x:v>
      </x:c>
      <x:c r="I34" s="169" t="n">
        <x:v>21836</x:v>
      </x:c>
      <x:c r="J34" s="169" t="n">
        <x:v>1791</x:v>
      </x:c>
      <x:c r="K34" s="169" t="n">
        <x:v>6570.484</x:v>
      </x:c>
      <x:c r="L34" s="169" t="n">
        <x:v>215573903</x:v>
      </x:c>
      <x:c r="M34" s="169" t="n">
        <x:v>173285679</x:v>
      </x:c>
      <x:c r="N34" s="169" t="n">
        <x:v>42288224</x:v>
      </x:c>
      <x:c r="O34" s="166" t="str"/>
      <x:c r="P34" s="169" t="n">
        <x:v>21033</x:v>
      </x:c>
      <x:c r="Q34" s="169" t="n">
        <x:v>214143810</x:v>
      </x:c>
      <x:c r="R34" s="169" t="n">
        <x:v>16126013</x:v>
      </x:c>
      <x:c r="S34" s="171" t="n">
        <x:f>IF(Q34&gt;0,R34/Q34,"")</x:f>
        <x:v>0.07530459554259356</x:v>
      </x:c>
      <x:c r="T34" s="166" t="n">
        <x:f>IF(L34&gt;0,IF(N34&lt;0,1,0),"")</x:f>
        <x:v>0</x:v>
      </x:c>
      <x:c r="U34" s="166" t="n">
        <x:f>IF(Q34&gt;0,IF(S34&lt;$X$2,1,IF(S34&lt;$X$3,2,3)),"")</x:f>
        <x:v>1</x:v>
      </x:c>
    </x:row>
    <x:row r="35">
      <x:c r="A35" s="166" t="str">
        <x:v>106361110</x:v>
      </x:c>
      <x:c r="B35" s="166" t="str">
        <x:v>BEAR VALLEY COMMUNITY HOSPITAL</x:v>
      </x:c>
      <x:c r="C35" s="166" t="str">
        <x:v>San Bernardino</x:v>
      </x:c>
      <x:c r="D35" s="166" t="str">
        <x:v>12 - INLAND COUNTIES</x:v>
      </x:c>
      <x:c r="E35" s="166" t="str">
        <x:v>District</x:v>
      </x:c>
      <x:c r="F35" s="169" t="n">
        <x:v>366</x:v>
      </x:c>
      <x:c r="G35" s="169" t="n">
        <x:v>30</x:v>
      </x:c>
      <x:c r="H35" s="169" t="n">
        <x:v>30</x:v>
      </x:c>
      <x:c r="I35" s="169" t="n">
        <x:v>8334</x:v>
      </x:c>
      <x:c r="J35" s="169" t="n">
        <x:v>384</x:v>
      </x:c>
      <x:c r="K35" s="169" t="n">
        <x:v>2724.945</x:v>
      </x:c>
      <x:c r="L35" s="169" t="n">
        <x:v>40123509</x:v>
      </x:c>
      <x:c r="M35" s="169" t="n">
        <x:v>40294387</x:v>
      </x:c>
      <x:c r="N35" s="169" t="n">
        <x:v>-170878</x:v>
      </x:c>
      <x:c r="O35" s="166" t="str"/>
      <x:c r="P35" s="169" t="n">
        <x:v>12414</x:v>
      </x:c>
      <x:c r="Q35" s="169" t="n">
        <x:v>39854469</x:v>
      </x:c>
      <x:c r="R35" s="169" t="n">
        <x:v>18153873</x:v>
      </x:c>
      <x:c r="S35" s="171" t="n">
        <x:f>IF(Q35&gt;0,R35/Q35,"")</x:f>
        <x:v>0.4555040740851421</x:v>
      </x:c>
      <x:c r="T35" s="166" t="n">
        <x:f>IF(L35&gt;0,IF(N35&lt;0,1,0),"")</x:f>
        <x:v>1</x:v>
      </x:c>
      <x:c r="U35" s="166" t="n">
        <x:f>IF(Q35&gt;0,IF(S35&lt;$X$2,1,IF(S35&lt;$X$3,2,3)),"")</x:f>
        <x:v>2</x:v>
      </x:c>
    </x:row>
    <x:row r="36">
      <x:c r="A36" s="166" t="str">
        <x:v>106190125</x:v>
      </x:c>
      <x:c r="B36" s="166" t="str">
        <x:v>CALIFORNIA HOSPITAL MEDICAL CENTER</x:v>
      </x:c>
      <x:c r="C36" s="166" t="str">
        <x:v>Los Angeles</x:v>
      </x:c>
      <x:c r="D36" s="166" t="str">
        <x:v>11 - LOS ANGELES COUNTY</x:v>
      </x:c>
      <x:c r="E36" s="166" t="str">
        <x:v>Non-Profit</x:v>
      </x:c>
      <x:c r="F36" s="169" t="n">
        <x:v>366</x:v>
      </x:c>
      <x:c r="G36" s="169" t="n">
        <x:v>318</x:v>
      </x:c>
      <x:c r="H36" s="169" t="n">
        <x:v>318</x:v>
      </x:c>
      <x:c r="I36" s="169" t="n">
        <x:v>75998</x:v>
      </x:c>
      <x:c r="J36" s="169" t="n">
        <x:v>14503</x:v>
      </x:c>
      <x:c r="K36" s="169" t="n">
        <x:v>23393.868</x:v>
      </x:c>
      <x:c r="L36" s="169" t="n">
        <x:v>697609176</x:v>
      </x:c>
      <x:c r="M36" s="169" t="n">
        <x:v>632788999</x:v>
      </x:c>
      <x:c r="N36" s="169" t="n">
        <x:v>64820177</x:v>
      </x:c>
      <x:c r="O36" s="166" t="str"/>
      <x:c r="P36" s="169" t="n">
        <x:v>70181</x:v>
      </x:c>
      <x:c r="Q36" s="169" t="n">
        <x:v>661535454</x:v>
      </x:c>
      <x:c r="R36" s="169" t="n">
        <x:v>533733686</x:v>
      </x:c>
      <x:c r="S36" s="171" t="n">
        <x:f>IF(Q36&gt;0,R36/Q36,"")</x:f>
        <x:v>0.8068104026364096</x:v>
      </x:c>
      <x:c r="T36" s="166" t="n">
        <x:f>IF(L36&gt;0,IF(N36&lt;0,1,0),"")</x:f>
        <x:v>0</x:v>
      </x:c>
      <x:c r="U36" s="166" t="n">
        <x:f>IF(Q36&gt;0,IF(S36&lt;$X$2,1,IF(S36&lt;$X$3,2,3)),"")</x:f>
        <x:v>3</x:v>
      </x:c>
    </x:row>
    <x:row r="37">
      <x:c r="A37" s="166" t="str">
        <x:v>106384202</x:v>
      </x:c>
      <x:c r="B37" s="166" t="str">
        <x:v>CALIFORNIA PACIFIC MEDICAL CENTER - MISSION BERNAL CAMPUS</x:v>
      </x:c>
      <x:c r="C37" s="166" t="str">
        <x:v>San Francisco</x:v>
      </x:c>
      <x:c r="D37" s="166" t="str">
        <x:v>04 - WEST BAY</x:v>
      </x:c>
      <x:c r="E37" s="166" t="str">
        <x:v>Non-Profit</x:v>
      </x:c>
      <x:c r="F37" s="169" t="n">
        <x:v>366</x:v>
      </x:c>
      <x:c r="G37" s="169" t="n">
        <x:v>120</x:v>
      </x:c>
      <x:c r="H37" s="169" t="n">
        <x:v>120</x:v>
      </x:c>
      <x:c r="I37" s="169" t="n">
        <x:v>23567</x:v>
      </x:c>
      <x:c r="J37" s="169" t="n">
        <x:v>5303</x:v>
      </x:c>
      <x:c r="K37" s="169" t="n">
        <x:v>9140.798</x:v>
      </x:c>
      <x:c r="L37" s="169" t="n">
        <x:v>195321681</x:v>
      </x:c>
      <x:c r="M37" s="169" t="n">
        <x:v>312143043</x:v>
      </x:c>
      <x:c r="N37" s="169" t="n">
        <x:v>-116821362</x:v>
      </x:c>
      <x:c r="O37" s="166" t="str"/>
      <x:c r="P37" s="169" t="n">
        <x:v>23582</x:v>
      </x:c>
      <x:c r="Q37" s="169" t="n">
        <x:v>192315626</x:v>
      </x:c>
      <x:c r="R37" s="169" t="n">
        <x:v>43124724</x:v>
      </x:c>
      <x:c r="S37" s="171" t="n">
        <x:f>IF(Q37&gt;0,R37/Q37,"")</x:f>
        <x:v>0.2242393137622629</x:v>
      </x:c>
      <x:c r="T37" s="166" t="n">
        <x:f>IF(L37&gt;0,IF(N37&lt;0,1,0),"")</x:f>
        <x:v>1</x:v>
      </x:c>
      <x:c r="U37" s="166" t="n">
        <x:f>IF(Q37&gt;0,IF(S37&lt;$X$2,1,IF(S37&lt;$X$3,2,3)),"")</x:f>
        <x:v>1</x:v>
      </x:c>
    </x:row>
    <x:row r="38">
      <x:c r="A38" s="166" t="str">
        <x:v>106384176</x:v>
      </x:c>
      <x:c r="B38" s="166" t="str">
        <x:v>CALIFORNIA PACIFIC MEDICAL CENTER - VAN NESS CAMPUS</x:v>
      </x:c>
      <x:c r="C38" s="166" t="str">
        <x:v>San Francisco</x:v>
      </x:c>
      <x:c r="D38" s="166" t="str">
        <x:v>04 - WEST BAY</x:v>
      </x:c>
      <x:c r="E38" s="166" t="str">
        <x:v>Non-Profit</x:v>
      </x:c>
      <x:c r="F38" s="169" t="n">
        <x:v>366</x:v>
      </x:c>
      <x:c r="G38" s="169" t="n">
        <x:v>455</x:v>
      </x:c>
      <x:c r="H38" s="169" t="n">
        <x:v>455</x:v>
      </x:c>
      <x:c r="I38" s="169" t="n">
        <x:v>124253</x:v>
      </x:c>
      <x:c r="J38" s="169" t="n">
        <x:v>20415</x:v>
      </x:c>
      <x:c r="K38" s="169" t="n">
        <x:v>33945.79</x:v>
      </x:c>
      <x:c r="L38" s="169" t="n">
        <x:v>1449026393</x:v>
      </x:c>
      <x:c r="M38" s="169" t="n">
        <x:v>1449868970</x:v>
      </x:c>
      <x:c r="N38" s="169" t="n">
        <x:v>-842577</x:v>
      </x:c>
      <x:c r="O38" s="166" t="str"/>
      <x:c r="P38" s="169" t="n">
        <x:v>52796</x:v>
      </x:c>
      <x:c r="Q38" s="169" t="n">
        <x:v>1419702742</x:v>
      </x:c>
      <x:c r="R38" s="169" t="n">
        <x:v>263673803</x:v>
      </x:c>
      <x:c r="S38" s="171" t="n">
        <x:f>IF(Q38&gt;0,R38/Q38,"")</x:f>
        <x:v>0.1857246557321927</x:v>
      </x:c>
      <x:c r="T38" s="166" t="n">
        <x:f>IF(L38&gt;0,IF(N38&lt;0,1,0),"")</x:f>
        <x:v>1</x:v>
      </x:c>
      <x:c r="U38" s="166" t="n">
        <x:f>IF(Q38&gt;0,IF(S38&lt;$X$2,1,IF(S38&lt;$X$3,2,3)),"")</x:f>
        <x:v>1</x:v>
      </x:c>
    </x:row>
    <x:row r="39">
      <x:c r="A39" s="166" t="str">
        <x:v>106190045</x:v>
      </x:c>
      <x:c r="B39" s="166" t="str">
        <x:v>CATALINA ISLAND MEDICAL CENTER</x:v>
      </x:c>
      <x:c r="C39" s="166" t="str">
        <x:v>Los Angeles</x:v>
      </x:c>
      <x:c r="D39" s="166" t="str">
        <x:v>11 - LOS ANGELES COUNTY</x:v>
      </x:c>
      <x:c r="E39" s="166" t="str">
        <x:v>Non-Profit</x:v>
      </x:c>
      <x:c r="F39" s="169" t="n">
        <x:v>366</x:v>
      </x:c>
      <x:c r="G39" s="169" t="n">
        <x:v>12</x:v>
      </x:c>
      <x:c r="H39" s="169" t="n">
        <x:v>12</x:v>
      </x:c>
      <x:c r="I39" s="169" t="n">
        <x:v>1508</x:v>
      </x:c>
      <x:c r="J39" s="169" t="n">
        <x:v>33</x:v>
      </x:c>
      <x:c r="K39" s="169" t="n">
        <x:v>377.519</x:v>
      </x:c>
      <x:c r="L39" s="169" t="n">
        <x:v>13409150</x:v>
      </x:c>
      <x:c r="M39" s="169" t="n">
        <x:v>18689918</x:v>
      </x:c>
      <x:c r="N39" s="169" t="n">
        <x:v>-5280768</x:v>
      </x:c>
      <x:c r="O39" s="166" t="str"/>
      <x:c r="P39" s="169" t="n">
        <x:v>2419</x:v>
      </x:c>
      <x:c r="Q39" s="169" t="n">
        <x:v>13332805</x:v>
      </x:c>
      <x:c r="R39" s="169" t="n">
        <x:v>3443934</x:v>
      </x:c>
      <x:c r="S39" s="171" t="n">
        <x:f>IF(Q39&gt;0,R39/Q39,"")</x:f>
        <x:v>0.25830528534693187</x:v>
      </x:c>
      <x:c r="T39" s="166" t="n">
        <x:f>IF(L39&gt;0,IF(N39&lt;0,1,0),"")</x:f>
        <x:v>1</x:v>
      </x:c>
      <x:c r="U39" s="166" t="n">
        <x:f>IF(Q39&gt;0,IF(S39&lt;$X$2,1,IF(S39&lt;$X$3,2,3)),"")</x:f>
        <x:v>2</x:v>
      </x:c>
    </x:row>
    <x:row r="40">
      <x:c r="A40" s="166" t="str">
        <x:v>106190500</x:v>
      </x:c>
      <x:c r="B40" s="166" t="str">
        <x:v>CEDARS-SINAI MARINA DEL REY HOSPITAL</x:v>
      </x:c>
      <x:c r="C40" s="166" t="str">
        <x:v>Los Angeles</x:v>
      </x:c>
      <x:c r="D40" s="166" t="str">
        <x:v>11 - LOS ANGELES COUNTY</x:v>
      </x:c>
      <x:c r="E40" s="166" t="str">
        <x:v>Non-Profit</x:v>
      </x:c>
      <x:c r="F40" s="169" t="n">
        <x:v>366</x:v>
      </x:c>
      <x:c r="G40" s="169" t="n">
        <x:v>133</x:v>
      </x:c>
      <x:c r="H40" s="169" t="n">
        <x:v>103</x:v>
      </x:c>
      <x:c r="I40" s="169" t="n">
        <x:v>19320</x:v>
      </x:c>
      <x:c r="J40" s="169" t="n">
        <x:v>4493</x:v>
      </x:c>
      <x:c r="K40" s="169" t="n">
        <x:v>8712.51</x:v>
      </x:c>
      <x:c r="L40" s="169" t="n">
        <x:v>167677382</x:v>
      </x:c>
      <x:c r="M40" s="169" t="n">
        <x:v>186105823</x:v>
      </x:c>
      <x:c r="N40" s="169" t="n">
        <x:v>-18428441</x:v>
      </x:c>
      <x:c r="O40" s="166" t="str"/>
      <x:c r="P40" s="169" t="n">
        <x:v>45787</x:v>
      </x:c>
      <x:c r="Q40" s="169" t="n">
        <x:v>166042138</x:v>
      </x:c>
      <x:c r="R40" s="169" t="n">
        <x:v>16494605</x:v>
      </x:c>
      <x:c r="S40" s="171" t="n">
        <x:f>IF(Q40&gt;0,R40/Q40,"")</x:f>
        <x:v>0.09933987359281052</x:v>
      </x:c>
      <x:c r="T40" s="166" t="n">
        <x:f>IF(L40&gt;0,IF(N40&lt;0,1,0),"")</x:f>
        <x:v>1</x:v>
      </x:c>
      <x:c r="U40" s="166" t="n">
        <x:f>IF(Q40&gt;0,IF(S40&lt;$X$2,1,IF(S40&lt;$X$3,2,3)),"")</x:f>
        <x:v>1</x:v>
      </x:c>
    </x:row>
    <x:row r="41">
      <x:c r="A41" s="166" t="str">
        <x:v>106190555</x:v>
      </x:c>
      <x:c r="B41" s="166" t="str">
        <x:v>CEDARS-SINAI MEDICAL CENTER</x:v>
      </x:c>
      <x:c r="C41" s="166" t="str">
        <x:v>Los Angeles</x:v>
      </x:c>
      <x:c r="D41" s="166" t="str">
        <x:v>11 - LOS ANGELES COUNTY</x:v>
      </x:c>
      <x:c r="E41" s="166" t="str">
        <x:v>Non-Profit</x:v>
      </x:c>
      <x:c r="F41" s="169" t="n">
        <x:v>366</x:v>
      </x:c>
      <x:c r="G41" s="169" t="n">
        <x:v>915</x:v>
      </x:c>
      <x:c r="H41" s="169" t="n">
        <x:v>915</x:v>
      </x:c>
      <x:c r="I41" s="169" t="n">
        <x:v>296716</x:v>
      </x:c>
      <x:c r="J41" s="169" t="n">
        <x:v>45014</x:v>
      </x:c>
      <x:c r="K41" s="169" t="n">
        <x:v>73492.583</x:v>
      </x:c>
      <x:c r="L41" s="169" t="n">
        <x:v>4842316113</x:v>
      </x:c>
      <x:c r="M41" s="169" t="n">
        <x:v>4307171874</x:v>
      </x:c>
      <x:c r="N41" s="169" t="n">
        <x:v>535144239</x:v>
      </x:c>
      <x:c r="O41" s="166" t="str"/>
      <x:c r="P41" s="169" t="n">
        <x:v>85300</x:v>
      </x:c>
      <x:c r="Q41" s="169" t="n">
        <x:v>4386711562</x:v>
      </x:c>
      <x:c r="R41" s="169" t="n">
        <x:v>424636053</x:v>
      </x:c>
      <x:c r="S41" s="171" t="n">
        <x:f>IF(Q41&gt;0,R41/Q41,"")</x:f>
        <x:v>0.09680054113391465</x:v>
      </x:c>
      <x:c r="T41" s="166" t="n">
        <x:f>IF(L41&gt;0,IF(N41&lt;0,1,0),"")</x:f>
        <x:v>0</x:v>
      </x:c>
      <x:c r="U41" s="166" t="n">
        <x:f>IF(Q41&gt;0,IF(S41&lt;$X$2,1,IF(S41&lt;$X$3,2,3)),"")</x:f>
        <x:v>1</x:v>
      </x:c>
    </x:row>
    <x:row r="42">
      <x:c r="A42" s="166" t="str">
        <x:v>106190148</x:v>
      </x:c>
      <x:c r="B42" s="166" t="str">
        <x:v>CENTINELA HOSPITAL MEDICAL CENTER</x:v>
      </x:c>
      <x:c r="C42" s="166" t="str">
        <x:v>Los Angeles</x:v>
      </x:c>
      <x:c r="D42" s="166" t="str">
        <x:v>11 - LOS ANGELES COUNTY</x:v>
      </x:c>
      <x:c r="E42" s="166" t="str">
        <x:v>Investor</x:v>
      </x:c>
      <x:c r="F42" s="169" t="n">
        <x:v>366</x:v>
      </x:c>
      <x:c r="G42" s="169" t="n">
        <x:v>336</x:v>
      </x:c>
      <x:c r="H42" s="169" t="n">
        <x:v>314</x:v>
      </x:c>
      <x:c r="I42" s="169" t="n">
        <x:v>75156</x:v>
      </x:c>
      <x:c r="J42" s="169" t="n">
        <x:v>16043</x:v>
      </x:c>
      <x:c r="K42" s="169" t="n">
        <x:v>19025.83</x:v>
      </x:c>
      <x:c r="L42" s="169" t="n">
        <x:v>320632339</x:v>
      </x:c>
      <x:c r="M42" s="169" t="n">
        <x:v>277211414</x:v>
      </x:c>
      <x:c r="N42" s="169" t="n">
        <x:v>43420925</x:v>
      </x:c>
      <x:c r="O42" s="166" t="str"/>
      <x:c r="P42" s="169" t="n">
        <x:v>54948</x:v>
      </x:c>
      <x:c r="Q42" s="169" t="n">
        <x:v>318396186</x:v>
      </x:c>
      <x:c r="R42" s="169" t="n">
        <x:v>100573807</x:v>
      </x:c>
      <x:c r="S42" s="171" t="n">
        <x:f>IF(Q42&gt;0,R42/Q42,"")</x:f>
        <x:v>0.3158762931915271</x:v>
      </x:c>
      <x:c r="T42" s="166" t="n">
        <x:f>IF(L42&gt;0,IF(N42&lt;0,1,0),"")</x:f>
        <x:v>0</x:v>
      </x:c>
      <x:c r="U42" s="166" t="n">
        <x:f>IF(Q42&gt;0,IF(S42&lt;$X$2,1,IF(S42&lt;$X$3,2,3)),"")</x:f>
        <x:v>2</x:v>
      </x:c>
    </x:row>
    <x:row r="43">
      <x:c r="A43" s="166" t="str">
        <x:v>106500954</x:v>
      </x:c>
      <x:c r="B43" s="166" t="str">
        <x:v>CENTRAL VALLEY SPECIALTY HOSPITAL</x:v>
      </x:c>
      <x:c r="C43" s="166" t="str">
        <x:v>Stanislaus</x:v>
      </x:c>
      <x:c r="D43" s="166" t="str">
        <x:v>06 - NORTH SAN JOAQUIN</x:v>
      </x:c>
      <x:c r="E43" s="166" t="str">
        <x:v>Investor</x:v>
      </x:c>
      <x:c r="F43" s="169" t="n">
        <x:v>366</x:v>
      </x:c>
      <x:c r="G43" s="169" t="n">
        <x:v>96</x:v>
      </x:c>
      <x:c r="H43" s="169" t="n">
        <x:v>96</x:v>
      </x:c>
      <x:c r="I43" s="169" t="n">
        <x:v>35590</x:v>
      </x:c>
      <x:c r="J43" s="169" t="n">
        <x:v>464</x:v>
      </x:c>
      <x:c r="K43" s="169" t="n">
        <x:v>464</x:v>
      </x:c>
      <x:c r="L43" s="169" t="n">
        <x:v>84459839</x:v>
      </x:c>
      <x:c r="M43" s="169" t="n">
        <x:v>63060204</x:v>
      </x:c>
      <x:c r="N43" s="169" t="n">
        <x:v>21399635</x:v>
      </x:c>
      <x:c r="O43" s="166" t="str"/>
      <x:c r="P43" s="169" t="n">
        <x:v>0</x:v>
      </x:c>
      <x:c r="Q43" s="169" t="n">
        <x:v>84308439</x:v>
      </x:c>
      <x:c r="R43" s="169" t="n">
        <x:v>255173</x:v>
      </x:c>
      <x:c r="S43" s="171" t="n">
        <x:f>IF(Q43&gt;0,R43/Q43,"")</x:f>
        <x:v>0.0030266602374170396</x:v>
      </x:c>
      <x:c r="T43" s="166" t="n">
        <x:f>IF(L43&gt;0,IF(N43&lt;0,1,0),"")</x:f>
        <x:v>0</x:v>
      </x:c>
      <x:c r="U43" s="166" t="n">
        <x:f>IF(Q43&gt;0,IF(S43&lt;$X$2,1,IF(S43&lt;$X$3,2,3)),"")</x:f>
        <x:v>1</x:v>
      </x:c>
    </x:row>
    <x:row r="44">
      <x:c r="A44" s="166" t="str">
        <x:v>106301140</x:v>
      </x:c>
      <x:c r="B44" s="166" t="str">
        <x:v>CHAPMAN GLOBAL MEDICAL CENTER</x:v>
      </x:c>
      <x:c r="C44" s="166" t="str">
        <x:v>Orange</x:v>
      </x:c>
      <x:c r="D44" s="166" t="str">
        <x:v>13 - ORANGE COUNTY</x:v>
      </x:c>
      <x:c r="E44" s="166" t="str">
        <x:v>Investor</x:v>
      </x:c>
      <x:c r="F44" s="169" t="n">
        <x:v>366</x:v>
      </x:c>
      <x:c r="G44" s="169" t="n">
        <x:v>114</x:v>
      </x:c>
      <x:c r="H44" s="169" t="n">
        <x:v>114</x:v>
      </x:c>
      <x:c r="I44" s="169" t="n">
        <x:v>17335</x:v>
      </x:c>
      <x:c r="J44" s="169" t="n">
        <x:v>1745</x:v>
      </x:c>
      <x:c r="K44" s="169" t="n">
        <x:v>2322.143</x:v>
      </x:c>
      <x:c r="L44" s="169" t="n">
        <x:v>41173760</x:v>
      </x:c>
      <x:c r="M44" s="169" t="n">
        <x:v>55648296</x:v>
      </x:c>
      <x:c r="N44" s="169" t="n">
        <x:v>-14474536</x:v>
      </x:c>
      <x:c r="O44" s="166" t="str"/>
      <x:c r="P44" s="169" t="n">
        <x:v>5909</x:v>
      </x:c>
      <x:c r="Q44" s="169" t="n">
        <x:v>41023797</x:v>
      </x:c>
      <x:c r="R44" s="169" t="n">
        <x:v>11433593</x:v>
      </x:c>
      <x:c r="S44" s="171" t="n">
        <x:f>IF(Q44&gt;0,R44/Q44,"")</x:f>
        <x:v>0.2787063567031594</x:v>
      </x:c>
      <x:c r="T44" s="166" t="n">
        <x:f>IF(L44&gt;0,IF(N44&lt;0,1,0),"")</x:f>
        <x:v>1</x:v>
      </x:c>
      <x:c r="U44" s="166" t="n">
        <x:f>IF(Q44&gt;0,IF(S44&lt;$X$2,1,IF(S44&lt;$X$3,2,3)),"")</x:f>
        <x:v>2</x:v>
      </x:c>
    </x:row>
    <x:row r="45">
      <x:c r="A45" s="166" t="str">
        <x:v>106434051</x:v>
      </x:c>
      <x:c r="B45" s="166" t="str">
        <x:v>CHILDREN'S HEALTHCARE ORGANIZATION OF NORTHERN CA - PEDIATRIC HOSPITAL</x:v>
      </x:c>
      <x:c r="C45" s="166" t="str">
        <x:v>Santa Clara</x:v>
      </x:c>
      <x:c r="D45" s="166" t="str">
        <x:v>07 - SANTA CLARA</x:v>
      </x:c>
      <x:c r="E45" s="166" t="str">
        <x:v>Investor</x:v>
      </x:c>
      <x:c r="F45" s="169" t="n">
        <x:v>366</x:v>
      </x:c>
      <x:c r="G45" s="169" t="n">
        <x:v>31</x:v>
      </x:c>
      <x:c r="H45" s="169" t="n">
        <x:v>31</x:v>
      </x:c>
      <x:c r="I45" s="169" t="n">
        <x:v>8660</x:v>
      </x:c>
      <x:c r="J45" s="169" t="n">
        <x:v>24</x:v>
      </x:c>
      <x:c r="K45" s="169" t="n">
        <x:v>24</x:v>
      </x:c>
      <x:c r="L45" s="169" t="n">
        <x:v>16347785</x:v>
      </x:c>
      <x:c r="M45" s="169" t="n">
        <x:v>12855529</x:v>
      </x:c>
      <x:c r="N45" s="169" t="n">
        <x:v>3492256</x:v>
      </x:c>
      <x:c r="O45" s="166" t="str"/>
      <x:c r="P45" s="169" t="n">
        <x:v>0</x:v>
      </x:c>
      <x:c r="Q45" s="169" t="n">
        <x:v>16296585</x:v>
      </x:c>
      <x:c r="R45" s="169" t="n">
        <x:v>14311521</x:v>
      </x:c>
      <x:c r="S45" s="171" t="n">
        <x:f>IF(Q45&gt;0,R45/Q45,"")</x:f>
        <x:v>0.8781914124953173</x:v>
      </x:c>
      <x:c r="T45" s="166" t="n">
        <x:f>IF(L45&gt;0,IF(N45&lt;0,1,0),"")</x:f>
        <x:v>0</x:v>
      </x:c>
      <x:c r="U45" s="166" t="n">
        <x:f>IF(Q45&gt;0,IF(S45&lt;$X$2,1,IF(S45&lt;$X$3,2,3)),"")</x:f>
        <x:v>3</x:v>
      </x:c>
    </x:row>
    <x:row r="46">
      <x:c r="A46" s="166" t="str">
        <x:v>106304113</x:v>
      </x:c>
      <x:c r="B46" s="166" t="str">
        <x:v>CHILDREN'S HOSPITAL AT MISSION</x:v>
      </x:c>
      <x:c r="C46" s="166" t="str">
        <x:v>Orange</x:v>
      </x:c>
      <x:c r="D46" s="166" t="str">
        <x:v>13 - ORANGE COUNTY</x:v>
      </x:c>
      <x:c r="E46" s="166" t="str">
        <x:v>Non-Profit</x:v>
      </x:c>
      <x:c r="F46" s="169" t="n">
        <x:v>366</x:v>
      </x:c>
      <x:c r="G46" s="169" t="n">
        <x:v>54</x:v>
      </x:c>
      <x:c r="H46" s="169" t="n">
        <x:v>54</x:v>
      </x:c>
      <x:c r="I46" s="169" t="n">
        <x:v>9220</x:v>
      </x:c>
      <x:c r="J46" s="169" t="n">
        <x:v>1492</x:v>
      </x:c>
      <x:c r="K46" s="169" t="n">
        <x:v>2546.076</x:v>
      </x:c>
      <x:c r="L46" s="169" t="n">
        <x:v>103084803</x:v>
      </x:c>
      <x:c r="M46" s="169" t="n">
        <x:v>77253674</x:v>
      </x:c>
      <x:c r="N46" s="169" t="n">
        <x:v>25831129</x:v>
      </x:c>
      <x:c r="O46" s="166" t="str"/>
      <x:c r="P46" s="169" t="n">
        <x:v>13392</x:v>
      </x:c>
      <x:c r="Q46" s="169" t="n">
        <x:v>102904975</x:v>
      </x:c>
      <x:c r="R46" s="169" t="n">
        <x:v>23083784</x:v>
      </x:c>
      <x:c r="S46" s="171" t="n">
        <x:f>IF(Q46&gt;0,R46/Q46,"")</x:f>
        <x:v>0.224321360556183</x:v>
      </x:c>
      <x:c r="T46" s="166" t="n">
        <x:f>IF(L46&gt;0,IF(N46&lt;0,1,0),"")</x:f>
        <x:v>0</x:v>
      </x:c>
      <x:c r="U46" s="166" t="n">
        <x:f>IF(Q46&gt;0,IF(S46&lt;$X$2,1,IF(S46&lt;$X$3,2,3)),"")</x:f>
        <x:v>1</x:v>
      </x:c>
    </x:row>
    <x:row r="47">
      <x:c r="A47" s="166" t="str">
        <x:v>106190170</x:v>
      </x:c>
      <x:c r="B47" s="166" t="str">
        <x:v>CHILDREN'S HOSPITAL LOS ANGELES</x:v>
      </x:c>
      <x:c r="C47" s="166" t="str">
        <x:v>Los Angeles</x:v>
      </x:c>
      <x:c r="D47" s="166" t="str">
        <x:v>11 - LOS ANGELES COUNTY</x:v>
      </x:c>
      <x:c r="E47" s="166" t="str">
        <x:v>Non-Profit</x:v>
      </x:c>
      <x:c r="F47" s="169" t="n">
        <x:v>366</x:v>
      </x:c>
      <x:c r="G47" s="169" t="n">
        <x:v>495</x:v>
      </x:c>
      <x:c r="H47" s="169" t="n">
        <x:v>413</x:v>
      </x:c>
      <x:c r="I47" s="169" t="n">
        <x:v>118717</x:v>
      </x:c>
      <x:c r="J47" s="169" t="n">
        <x:v>18075</x:v>
      </x:c>
      <x:c r="K47" s="169" t="n">
        <x:v>25284.503</x:v>
      </x:c>
      <x:c r="L47" s="169" t="n">
        <x:v>1556991522</x:v>
      </x:c>
      <x:c r="M47" s="169" t="n">
        <x:v>1807753594</x:v>
      </x:c>
      <x:c r="N47" s="169" t="n">
        <x:v>-250762072</x:v>
      </x:c>
      <x:c r="O47" s="166" t="str"/>
      <x:c r="P47" s="169" t="n">
        <x:v>86459</x:v>
      </x:c>
      <x:c r="Q47" s="169" t="n">
        <x:v>1395809744</x:v>
      </x:c>
      <x:c r="R47" s="169" t="n">
        <x:v>940118725</x:v>
      </x:c>
      <x:c r="S47" s="171" t="n">
        <x:f>IF(Q47&gt;0,R47/Q47,"")</x:f>
        <x:v>0.6735292750614299</x:v>
      </x:c>
      <x:c r="T47" s="166" t="n">
        <x:f>IF(L47&gt;0,IF(N47&lt;0,1,0),"")</x:f>
        <x:v>1</x:v>
      </x:c>
      <x:c r="U47" s="166" t="n">
        <x:f>IF(Q47&gt;0,IF(S47&lt;$X$2,1,IF(S47&lt;$X$3,2,3)),"")</x:f>
        <x:v>3</x:v>
      </x:c>
    </x:row>
    <x:row r="48">
      <x:c r="A48" s="166" t="str">
        <x:v>106300032</x:v>
      </x:c>
      <x:c r="B48" s="166" t="str">
        <x:v>CHILDREN'S HOSPITAL OF ORANGE COUNTY</x:v>
      </x:c>
      <x:c r="C48" s="166" t="str">
        <x:v>Orange</x:v>
      </x:c>
      <x:c r="D48" s="166" t="str">
        <x:v>13 - ORANGE COUNTY</x:v>
      </x:c>
      <x:c r="E48" s="166" t="str">
        <x:v>Non-Profit</x:v>
      </x:c>
      <x:c r="F48" s="169" t="n">
        <x:v>366</x:v>
      </x:c>
      <x:c r="G48" s="169" t="n">
        <x:v>334</x:v>
      </x:c>
      <x:c r="H48" s="169" t="n">
        <x:v>334</x:v>
      </x:c>
      <x:c r="I48" s="169" t="n">
        <x:v>80691</x:v>
      </x:c>
      <x:c r="J48" s="169" t="n">
        <x:v>12253</x:v>
      </x:c>
      <x:c r="K48" s="169" t="n">
        <x:v>19352.579</x:v>
      </x:c>
      <x:c r="L48" s="169" t="n">
        <x:v>1209278505</x:v>
      </x:c>
      <x:c r="M48" s="169" t="n">
        <x:v>1024010702</x:v>
      </x:c>
      <x:c r="N48" s="169" t="n">
        <x:v>185267803</x:v>
      </x:c>
      <x:c r="O48" s="166" t="str"/>
      <x:c r="P48" s="169" t="n">
        <x:v>116868</x:v>
      </x:c>
      <x:c r="Q48" s="169" t="n">
        <x:v>1101015601</x:v>
      </x:c>
      <x:c r="R48" s="169" t="n">
        <x:v>502846554</x:v>
      </x:c>
      <x:c r="S48" s="171" t="n">
        <x:f>IF(Q48&gt;0,R48/Q48,"")</x:f>
        <x:v>0.4567115611652446</x:v>
      </x:c>
      <x:c r="T48" s="166" t="n">
        <x:f>IF(L48&gt;0,IF(N48&lt;0,1,0),"")</x:f>
        <x:v>0</x:v>
      </x:c>
      <x:c r="U48" s="166" t="n">
        <x:f>IF(Q48&gt;0,IF(S48&lt;$X$2,1,IF(S48&lt;$X$3,2,3)),"")</x:f>
        <x:v>2</x:v>
      </x:c>
    </x:row>
    <x:row r="49">
      <x:c r="A49" s="166" t="str">
        <x:v>106382715</x:v>
      </x:c>
      <x:c r="B49" s="166" t="str">
        <x:v>CHINESE HOSPITAL</x:v>
      </x:c>
      <x:c r="C49" s="166" t="str">
        <x:v>San Francisco</x:v>
      </x:c>
      <x:c r="D49" s="166" t="str">
        <x:v>04 - WEST BAY</x:v>
      </x:c>
      <x:c r="E49" s="166" t="str">
        <x:v>Non-Profit</x:v>
      </x:c>
      <x:c r="F49" s="169" t="n">
        <x:v>366</x:v>
      </x:c>
      <x:c r="G49" s="169" t="n">
        <x:v>88</x:v>
      </x:c>
      <x:c r="H49" s="169" t="n">
        <x:v>81</x:v>
      </x:c>
      <x:c r="I49" s="169" t="n">
        <x:v>11998</x:v>
      </x:c>
      <x:c r="J49" s="169" t="n">
        <x:v>1157</x:v>
      </x:c>
      <x:c r="K49" s="169" t="n">
        <x:v>3468.551</x:v>
      </x:c>
      <x:c r="L49" s="169" t="n">
        <x:v>119042354</x:v>
      </x:c>
      <x:c r="M49" s="169" t="n">
        <x:v>154024094</x:v>
      </x:c>
      <x:c r="N49" s="169" t="n">
        <x:v>-34981740</x:v>
      </x:c>
      <x:c r="O49" s="166" t="str"/>
      <x:c r="P49" s="169" t="n">
        <x:v>8345</x:v>
      </x:c>
      <x:c r="Q49" s="169" t="n">
        <x:v>109589658</x:v>
      </x:c>
      <x:c r="R49" s="169" t="n">
        <x:v>15167991</x:v>
      </x:c>
      <x:c r="S49" s="171" t="n">
        <x:f>IF(Q49&gt;0,R49/Q49,"")</x:f>
        <x:v>0.1384071387466142</x:v>
      </x:c>
      <x:c r="T49" s="166" t="n">
        <x:f>IF(L49&gt;0,IF(N49&lt;0,1,0),"")</x:f>
        <x:v>1</x:v>
      </x:c>
      <x:c r="U49" s="166" t="n">
        <x:f>IF(Q49&gt;0,IF(S49&lt;$X$2,1,IF(S49&lt;$X$3,2,3)),"")</x:f>
        <x:v>1</x:v>
      </x:c>
    </x:row>
    <x:row r="50">
      <x:c r="A50" s="166" t="str">
        <x:v>106361144</x:v>
      </x:c>
      <x:c r="B50" s="166" t="str">
        <x:v>CHINO VALLEY MEDICAL CENTER</x:v>
      </x:c>
      <x:c r="C50" s="166" t="str">
        <x:v>San Bernardino</x:v>
      </x:c>
      <x:c r="D50" s="166" t="str">
        <x:v>12 - INLAND COUNTIES</x:v>
      </x:c>
      <x:c r="E50" s="166" t="str">
        <x:v>Investor</x:v>
      </x:c>
      <x:c r="F50" s="169" t="n">
        <x:v>366</x:v>
      </x:c>
      <x:c r="G50" s="169" t="n">
        <x:v>112</x:v>
      </x:c>
      <x:c r="H50" s="169" t="n">
        <x:v>112</x:v>
      </x:c>
      <x:c r="I50" s="169" t="n">
        <x:v>16190</x:v>
      </x:c>
      <x:c r="J50" s="169" t="n">
        <x:v>4520</x:v>
      </x:c>
      <x:c r="K50" s="169" t="n">
        <x:v>7992.21</x:v>
      </x:c>
      <x:c r="L50" s="169" t="n">
        <x:v>110816832</x:v>
      </x:c>
      <x:c r="M50" s="169" t="n">
        <x:v>91720792</x:v>
      </x:c>
      <x:c r="N50" s="169" t="n">
        <x:v>19096040</x:v>
      </x:c>
      <x:c r="O50" s="166" t="str"/>
      <x:c r="P50" s="169" t="n">
        <x:v>41897</x:v>
      </x:c>
      <x:c r="Q50" s="169" t="n">
        <x:v>108889902</x:v>
      </x:c>
      <x:c r="R50" s="169" t="n">
        <x:v>31236282</x:v>
      </x:c>
      <x:c r="S50" s="171" t="n">
        <x:f>IF(Q50&gt;0,R50/Q50,"")</x:f>
        <x:v>0.2868611453062011</x:v>
      </x:c>
      <x:c r="T50" s="166" t="n">
        <x:f>IF(L50&gt;0,IF(N50&lt;0,1,0),"")</x:f>
        <x:v>0</x:v>
      </x:c>
      <x:c r="U50" s="166" t="n">
        <x:f>IF(Q50&gt;0,IF(S50&lt;$X$2,1,IF(S50&lt;$X$3,2,3)),"")</x:f>
        <x:v>2</x:v>
      </x:c>
    </x:row>
    <x:row r="51">
      <x:c r="A51" s="166" t="str">
        <x:v>106100005</x:v>
      </x:c>
      <x:c r="B51" s="166" t="str">
        <x:v>CLOVIS COMMUNITY MEDICAL CENTER</x:v>
      </x:c>
      <x:c r="C51" s="166" t="str">
        <x:v>Fresno</x:v>
      </x:c>
      <x:c r="D51" s="166" t="str">
        <x:v>09 - CENTRAL</x:v>
      </x:c>
      <x:c r="E51" s="166" t="str">
        <x:v>Non-Profit</x:v>
      </x:c>
      <x:c r="F51" s="169" t="n">
        <x:v>366</x:v>
      </x:c>
      <x:c r="G51" s="169" t="n">
        <x:v>352</x:v>
      </x:c>
      <x:c r="H51" s="169" t="n">
        <x:v>342</x:v>
      </x:c>
      <x:c r="I51" s="169" t="n">
        <x:v>113267</x:v>
      </x:c>
      <x:c r="J51" s="169" t="n">
        <x:v>21443</x:v>
      </x:c>
      <x:c r="K51" s="169" t="n">
        <x:v>42542.69</x:v>
      </x:c>
      <x:c r="L51" s="169" t="n">
        <x:v>807853954</x:v>
      </x:c>
      <x:c r="M51" s="169" t="n">
        <x:v>775584434</x:v>
      </x:c>
      <x:c r="N51" s="169" t="n">
        <x:v>32269520</x:v>
      </x:c>
      <x:c r="O51" s="166" t="str"/>
      <x:c r="P51" s="169" t="n">
        <x:v>85649</x:v>
      </x:c>
      <x:c r="Q51" s="169" t="n">
        <x:v>735751167</x:v>
      </x:c>
      <x:c r="R51" s="169" t="n">
        <x:v>120639848</x:v>
      </x:c>
      <x:c r="S51" s="171" t="n">
        <x:f>IF(Q51&gt;0,R51/Q51,"")</x:f>
        <x:v>0.16396827271359257</x:v>
      </x:c>
      <x:c r="T51" s="166" t="n">
        <x:f>IF(L51&gt;0,IF(N51&lt;0,1,0),"")</x:f>
        <x:v>0</x:v>
      </x:c>
      <x:c r="U51" s="166" t="n">
        <x:f>IF(Q51&gt;0,IF(S51&lt;$X$2,1,IF(S51&lt;$X$3,2,3)),"")</x:f>
        <x:v>1</x:v>
      </x:c>
    </x:row>
    <x:row r="52">
      <x:c r="A52" s="166" t="str">
        <x:v>106100697</x:v>
      </x:c>
      <x:c r="B52" s="166" t="str">
        <x:v>COALINGA REGIONAL MEDICAL CENTER</x:v>
      </x:c>
      <x:c r="C52" s="166" t="str">
        <x:v>Fresno</x:v>
      </x:c>
      <x:c r="D52" s="166" t="str">
        <x:v>09 - CENTRAL</x:v>
      </x:c>
      <x:c r="E52" s="166" t="str">
        <x:v>Investor</x:v>
      </x:c>
      <x:c r="F52" s="169" t="n">
        <x:v>366</x:v>
      </x:c>
      <x:c r="G52" s="169" t="n">
        <x:v>123</x:v>
      </x:c>
      <x:c r="H52" s="169" t="n">
        <x:v>123</x:v>
      </x:c>
      <x:c r="I52" s="169" t="n">
        <x:v>22679</x:v>
      </x:c>
      <x:c r="J52" s="169" t="n">
        <x:v>380</x:v>
      </x:c>
      <x:c r="K52" s="169" t="n">
        <x:v>544.987</x:v>
      </x:c>
      <x:c r="L52" s="169" t="n">
        <x:v>26512200</x:v>
      </x:c>
      <x:c r="M52" s="169" t="n">
        <x:v>57054844</x:v>
      </x:c>
      <x:c r="N52" s="169" t="n">
        <x:v>-30542644</x:v>
      </x:c>
      <x:c r="O52" s="166" t="str"/>
      <x:c r="P52" s="169" t="n">
        <x:v>8655</x:v>
      </x:c>
      <x:c r="Q52" s="169" t="n">
        <x:v>26209104</x:v>
      </x:c>
      <x:c r="R52" s="169" t="n">
        <x:v>15693948</x:v>
      </x:c>
      <x:c r="S52" s="171" t="n">
        <x:f>IF(Q52&gt;0,R52/Q52,"")</x:f>
        <x:v>0.5987975781239985</x:v>
      </x:c>
      <x:c r="T52" s="166" t="n">
        <x:f>IF(L52&gt;0,IF(N52&lt;0,1,0),"")</x:f>
        <x:v>1</x:v>
      </x:c>
      <x:c r="U52" s="166" t="n">
        <x:f>IF(Q52&gt;0,IF(S52&lt;$X$2,1,IF(S52&lt;$X$3,2,3)),"")</x:f>
        <x:v>3</x:v>
      </x:c>
    </x:row>
    <x:row r="53">
      <x:c r="A53" s="166" t="str">
        <x:v>106190766</x:v>
      </x:c>
      <x:c r="B53" s="166" t="str">
        <x:v>COAST PLAZA HOSPITAL</x:v>
      </x:c>
      <x:c r="C53" s="166" t="str">
        <x:v>Los Angeles</x:v>
      </x:c>
      <x:c r="D53" s="166" t="str">
        <x:v>11 - LOS ANGELES COUNTY</x:v>
      </x:c>
      <x:c r="E53" s="166" t="str">
        <x:v>Investor</x:v>
      </x:c>
      <x:c r="F53" s="169" t="n">
        <x:v>366</x:v>
      </x:c>
      <x:c r="G53" s="169" t="n">
        <x:v>117</x:v>
      </x:c>
      <x:c r="H53" s="169" t="n">
        <x:v>117</x:v>
      </x:c>
      <x:c r="I53" s="169" t="n">
        <x:v>17503</x:v>
      </x:c>
      <x:c r="J53" s="169" t="n">
        <x:v>3050</x:v>
      </x:c>
      <x:c r="K53" s="169" t="n">
        <x:v>4138.248</x:v>
      </x:c>
      <x:c r="L53" s="169" t="n">
        <x:v>50778198</x:v>
      </x:c>
      <x:c r="M53" s="169" t="n">
        <x:v>64476801</x:v>
      </x:c>
      <x:c r="N53" s="169" t="n">
        <x:v>-13698603</x:v>
      </x:c>
      <x:c r="O53" s="166" t="str"/>
      <x:c r="P53" s="169" t="n">
        <x:v>11488</x:v>
      </x:c>
      <x:c r="Q53" s="169" t="n">
        <x:v>50590977</x:v>
      </x:c>
      <x:c r="R53" s="169" t="n">
        <x:v>25934686</x:v>
      </x:c>
      <x:c r="S53" s="171" t="n">
        <x:f>IF(Q53&gt;0,R53/Q53,"")</x:f>
        <x:v>0.512634614666564</x:v>
      </x:c>
      <x:c r="T53" s="166" t="n">
        <x:f>IF(L53&gt;0,IF(N53&lt;0,1,0),"")</x:f>
        <x:v>1</x:v>
      </x:c>
      <x:c r="U53" s="166" t="n">
        <x:f>IF(Q53&gt;0,IF(S53&lt;$X$2,1,IF(S53&lt;$X$3,2,3)),"")</x:f>
        <x:v>3</x:v>
      </x:c>
    </x:row>
    <x:row r="54">
      <x:c r="A54" s="166" t="str">
        <x:v>106190587</x:v>
      </x:c>
      <x:c r="B54" s="166" t="str">
        <x:v>COLLEGE MEDICAL CENTER</x:v>
      </x:c>
      <x:c r="C54" s="166" t="str">
        <x:v>Los Angeles</x:v>
      </x:c>
      <x:c r="D54" s="166" t="str">
        <x:v>11 - LOS ANGELES COUNTY</x:v>
      </x:c>
      <x:c r="E54" s="166" t="str">
        <x:v>Investor</x:v>
      </x:c>
      <x:c r="F54" s="169" t="n">
        <x:v>366</x:v>
      </x:c>
      <x:c r="G54" s="169" t="n">
        <x:v>221</x:v>
      </x:c>
      <x:c r="H54" s="169" t="n">
        <x:v>221</x:v>
      </x:c>
      <x:c r="I54" s="169" t="n">
        <x:v>61657</x:v>
      </x:c>
      <x:c r="J54" s="169" t="n">
        <x:v>7922</x:v>
      </x:c>
      <x:c r="K54" s="169" t="n">
        <x:v>9540.227</x:v>
      </x:c>
      <x:c r="L54" s="169" t="n">
        <x:v>189435926</x:v>
      </x:c>
      <x:c r="M54" s="169" t="n">
        <x:v>178572065</x:v>
      </x:c>
      <x:c r="N54" s="169" t="n">
        <x:v>10863861</x:v>
      </x:c>
      <x:c r="O54" s="166" t="str"/>
      <x:c r="P54" s="169" t="n">
        <x:v>11753</x:v>
      </x:c>
      <x:c r="Q54" s="169" t="n">
        <x:v>187926960</x:v>
      </x:c>
      <x:c r="R54" s="169" t="n">
        <x:v>163519003</x:v>
      </x:c>
      <x:c r="S54" s="171" t="n">
        <x:f>IF(Q54&gt;0,R54/Q54,"")</x:f>
        <x:v>0.8701199817205578</x:v>
      </x:c>
      <x:c r="T54" s="166" t="n">
        <x:f>IF(L54&gt;0,IF(N54&lt;0,1,0),"")</x:f>
        <x:v>0</x:v>
      </x:c>
      <x:c r="U54" s="166" t="n">
        <x:f>IF(Q54&gt;0,IF(S54&lt;$X$2,1,IF(S54&lt;$X$3,2,3)),"")</x:f>
        <x:v>3</x:v>
      </x:c>
    </x:row>
    <x:row r="55">
      <x:c r="A55" s="166" t="str">
        <x:v>106361458</x:v>
      </x:c>
      <x:c r="B55" s="166" t="str">
        <x:v>COLORADO RIVER MEDICAL CENTER</x:v>
      </x:c>
      <x:c r="C55" s="166" t="str">
        <x:v>San Bernardino</x:v>
      </x:c>
      <x:c r="D55" s="166" t="str">
        <x:v>12 - INLAND COUNTIES</x:v>
      </x:c>
      <x:c r="E55" s="166" t="str">
        <x:v>Non-Profit</x:v>
      </x:c>
      <x:c r="F55" s="169" t="n">
        <x:v>366</x:v>
      </x:c>
      <x:c r="G55" s="169" t="n">
        <x:v>25</x:v>
      </x:c>
      <x:c r="H55" s="169" t="n">
        <x:v>25</x:v>
      </x:c>
      <x:c r="I55" s="169" t="n">
        <x:v>372</x:v>
      </x:c>
      <x:c r="J55" s="169" t="n">
        <x:v>199</x:v>
      </x:c>
      <x:c r="K55" s="169" t="n">
        <x:v>2244.588</x:v>
      </x:c>
      <x:c r="L55" s="169" t="n">
        <x:v>11453819</x:v>
      </x:c>
      <x:c r="M55" s="169" t="n">
        <x:v>9506808</x:v>
      </x:c>
      <x:c r="N55" s="169" t="n">
        <x:v>1947011</x:v>
      </x:c>
      <x:c r="O55" s="166" t="str"/>
      <x:c r="P55" s="169" t="n">
        <x:v>4777</x:v>
      </x:c>
      <x:c r="Q55" s="169" t="n">
        <x:v>10196458</x:v>
      </x:c>
      <x:c r="R55" s="169" t="n">
        <x:v>6352120</x:v>
      </x:c>
      <x:c r="S55" s="171" t="n">
        <x:f>IF(Q55&gt;0,R55/Q55,"")</x:f>
        <x:v>0.6229731932402409</x:v>
      </x:c>
      <x:c r="T55" s="166" t="n">
        <x:f>IF(L55&gt;0,IF(N55&lt;0,1,0),"")</x:f>
        <x:v>0</x:v>
      </x:c>
      <x:c r="U55" s="166" t="n">
        <x:f>IF(Q55&gt;0,IF(S55&lt;$X$2,1,IF(S55&lt;$X$3,2,3)),"")</x:f>
        <x:v>3</x:v>
      </x:c>
    </x:row>
    <x:row r="56">
      <x:c r="A56" s="166" t="str">
        <x:v>106060870</x:v>
      </x:c>
      <x:c r="B56" s="166" t="str">
        <x:v>COLUSA MEDICAL CENTER</x:v>
      </x:c>
      <x:c r="C56" s="166" t="str">
        <x:v>Colusa</x:v>
      </x:c>
      <x:c r="D56" s="166" t="str">
        <x:v>01 - NORTHERN CALIFORNIA</x:v>
      </x:c>
      <x:c r="E56" s="166" t="str">
        <x:v>Investor</x:v>
      </x:c>
      <x:c r="F56" s="169" t="n">
        <x:v>366</x:v>
      </x:c>
      <x:c r="G56" s="169" t="n">
        <x:v>48</x:v>
      </x:c>
      <x:c r="H56" s="169" t="n">
        <x:v>48</x:v>
      </x:c>
      <x:c r="I56" s="169" t="n">
        <x:v>9699</x:v>
      </x:c>
      <x:c r="J56" s="169" t="n">
        <x:v>742</x:v>
      </x:c>
      <x:c r="K56" s="169" t="n">
        <x:v>2292.561</x:v>
      </x:c>
      <x:c r="L56" s="169" t="n">
        <x:v>41424147</x:v>
      </x:c>
      <x:c r="M56" s="169" t="n">
        <x:v>36518081</x:v>
      </x:c>
      <x:c r="N56" s="169" t="n">
        <x:v>4906066</x:v>
      </x:c>
      <x:c r="O56" s="166" t="str"/>
      <x:c r="P56" s="169" t="n">
        <x:v>5597</x:v>
      </x:c>
      <x:c r="Q56" s="169" t="n">
        <x:v>41192236</x:v>
      </x:c>
      <x:c r="R56" s="169" t="n">
        <x:v>20219837</x:v>
      </x:c>
      <x:c r="S56" s="171" t="n">
        <x:f>IF(Q56&gt;0,R56/Q56,"")</x:f>
        <x:v>0.4908652446058039</x:v>
      </x:c>
      <x:c r="T56" s="166" t="n">
        <x:f>IF(L56&gt;0,IF(N56&lt;0,1,0),"")</x:f>
        <x:v>0</x:v>
      </x:c>
      <x:c r="U56" s="166" t="n">
        <x:f>IF(Q56&gt;0,IF(S56&lt;$X$2,1,IF(S56&lt;$X$3,2,3)),"")</x:f>
        <x:v>2</x:v>
      </x:c>
    </x:row>
    <x:row r="57">
      <x:c r="A57" s="166" t="str">
        <x:v>106190197</x:v>
      </x:c>
      <x:c r="B57" s="166" t="str">
        <x:v>COMMUNITY HOSPITAL OF HUNTINGTON PARK</x:v>
      </x:c>
      <x:c r="C57" s="166" t="str">
        <x:v>Los Angeles</x:v>
      </x:c>
      <x:c r="D57" s="166" t="str">
        <x:v>11 - LOS ANGELES COUNTY</x:v>
      </x:c>
      <x:c r="E57" s="166" t="str">
        <x:v>Investor</x:v>
      </x:c>
      <x:c r="F57" s="169" t="n">
        <x:v>366</x:v>
      </x:c>
      <x:c r="G57" s="169" t="n">
        <x:v>81</x:v>
      </x:c>
      <x:c r="H57" s="169" t="n">
        <x:v>81</x:v>
      </x:c>
      <x:c r="I57" s="169" t="n">
        <x:v>14184</x:v>
      </x:c>
      <x:c r="J57" s="169" t="n">
        <x:v>3872</x:v>
      </x:c>
      <x:c r="K57" s="169" t="n">
        <x:v>6764.228</x:v>
      </x:c>
      <x:c r="L57" s="169" t="n">
        <x:v>74920484</x:v>
      </x:c>
      <x:c r="M57" s="169" t="n">
        <x:v>68212954</x:v>
      </x:c>
      <x:c r="N57" s="169" t="n">
        <x:v>6707530</x:v>
      </x:c>
      <x:c r="O57" s="166" t="str"/>
      <x:c r="P57" s="169" t="n">
        <x:v>37950</x:v>
      </x:c>
      <x:c r="Q57" s="169" t="n">
        <x:v>74720825</x:v>
      </x:c>
      <x:c r="R57" s="169" t="n">
        <x:v>51446062</x:v>
      </x:c>
      <x:c r="S57" s="171" t="n">
        <x:f>IF(Q57&gt;0,R57/Q57,"")</x:f>
        <x:v>0.6885103583907164</x:v>
      </x:c>
      <x:c r="T57" s="166" t="n">
        <x:f>IF(L57&gt;0,IF(N57&lt;0,1,0),"")</x:f>
        <x:v>0</x:v>
      </x:c>
      <x:c r="U57" s="166" t="n">
        <x:f>IF(Q57&gt;0,IF(S57&lt;$X$2,1,IF(S57&lt;$X$3,2,3)),"")</x:f>
        <x:v>3</x:v>
      </x:c>
    </x:row>
    <x:row r="58">
      <x:c r="A58" s="166" t="str">
        <x:v>106361323</x:v>
      </x:c>
      <x:c r="B58" s="166" t="str">
        <x:v>COMMUNITY HOSPITAL OF SAN BERNARDINO</x:v>
      </x:c>
      <x:c r="C58" s="166" t="str">
        <x:v>San Bernardino</x:v>
      </x:c>
      <x:c r="D58" s="166" t="str">
        <x:v>12 - INLAND COUNTIES</x:v>
      </x:c>
      <x:c r="E58" s="166" t="str">
        <x:v>Non-Profit</x:v>
      </x:c>
      <x:c r="F58" s="169" t="n">
        <x:v>366</x:v>
      </x:c>
      <x:c r="G58" s="169" t="n">
        <x:v>347</x:v>
      </x:c>
      <x:c r="H58" s="169" t="n">
        <x:v>347</x:v>
      </x:c>
      <x:c r="I58" s="169" t="n">
        <x:v>81434</x:v>
      </x:c>
      <x:c r="J58" s="169" t="n">
        <x:v>12167</x:v>
      </x:c>
      <x:c r="K58" s="169" t="n">
        <x:v>18086.012</x:v>
      </x:c>
      <x:c r="L58" s="169" t="n">
        <x:v>367654756</x:v>
      </x:c>
      <x:c r="M58" s="169" t="n">
        <x:v>322802509</x:v>
      </x:c>
      <x:c r="N58" s="169" t="n">
        <x:v>44852247</x:v>
      </x:c>
      <x:c r="O58" s="166" t="str"/>
      <x:c r="P58" s="169" t="n">
        <x:v>65186</x:v>
      </x:c>
      <x:c r="Q58" s="169" t="n">
        <x:v>366744685</x:v>
      </x:c>
      <x:c r="R58" s="169" t="n">
        <x:v>288752453</x:v>
      </x:c>
      <x:c r="S58" s="171" t="n">
        <x:f>IF(Q58&gt;0,R58/Q58,"")</x:f>
        <x:v>0.7873391621203727</x:v>
      </x:c>
      <x:c r="T58" s="166" t="n">
        <x:f>IF(L58&gt;0,IF(N58&lt;0,1,0),"")</x:f>
        <x:v>0</x:v>
      </x:c>
      <x:c r="U58" s="166" t="n">
        <x:f>IF(Q58&gt;0,IF(S58&lt;$X$2,1,IF(S58&lt;$X$3,2,3)),"")</x:f>
        <x:v>3</x:v>
      </x:c>
    </x:row>
    <x:row r="59">
      <x:c r="A59" s="166" t="str">
        <x:v>106270744</x:v>
      </x:c>
      <x:c r="B59" s="166" t="str">
        <x:v>COMMUNITY HOSPITAL OF THE MONTEREY PENINSULA</x:v>
      </x:c>
      <x:c r="C59" s="166" t="str">
        <x:v>Monterey</x:v>
      </x:c>
      <x:c r="D59" s="166" t="str">
        <x:v>08 - MID-COAST</x:v>
      </x:c>
      <x:c r="E59" s="166" t="str">
        <x:v>Non-Profit</x:v>
      </x:c>
      <x:c r="F59" s="169" t="n">
        <x:v>366</x:v>
      </x:c>
      <x:c r="G59" s="169" t="n">
        <x:v>286</x:v>
      </x:c>
      <x:c r="H59" s="169" t="n">
        <x:v>286</x:v>
      </x:c>
      <x:c r="I59" s="169" t="n">
        <x:v>74237</x:v>
      </x:c>
      <x:c r="J59" s="169" t="n">
        <x:v>14754</x:v>
      </x:c>
      <x:c r="K59" s="169" t="n">
        <x:v>24467.781</x:v>
      </x:c>
      <x:c r="L59" s="169" t="n">
        <x:v>832774208</x:v>
      </x:c>
      <x:c r="M59" s="169" t="n">
        <x:v>760485743</x:v>
      </x:c>
      <x:c r="N59" s="169" t="n">
        <x:v>72288465</x:v>
      </x:c>
      <x:c r="O59" s="166" t="str"/>
      <x:c r="P59" s="169" t="n">
        <x:v>60658</x:v>
      </x:c>
      <x:c r="Q59" s="169" t="n">
        <x:v>823342107</x:v>
      </x:c>
      <x:c r="R59" s="169" t="n">
        <x:v>77938355</x:v>
      </x:c>
      <x:c r="S59" s="171" t="n">
        <x:f>IF(Q59&gt;0,R59/Q59,"")</x:f>
        <x:v>0.09466096090236764</x:v>
      </x:c>
      <x:c r="T59" s="166" t="n">
        <x:f>IF(L59&gt;0,IF(N59&lt;0,1,0),"")</x:f>
        <x:v>0</x:v>
      </x:c>
      <x:c r="U59" s="166" t="n">
        <x:f>IF(Q59&gt;0,IF(S59&lt;$X$2,1,IF(S59&lt;$X$3,2,3)),"")</x:f>
        <x:v>1</x:v>
      </x:c>
    </x:row>
    <x:row r="60">
      <x:c r="A60" s="166" t="str">
        <x:v>106560501</x:v>
      </x:c>
      <x:c r="B60" s="166" t="str">
        <x:v>COMMUNITY MEMORIAL HOSPITAL - OJAI</x:v>
      </x:c>
      <x:c r="C60" s="166" t="str">
        <x:v>Ventura</x:v>
      </x:c>
      <x:c r="D60" s="166" t="str">
        <x:v>10 - SANTA BARBARA / VENTURA</x:v>
      </x:c>
      <x:c r="E60" s="166" t="str">
        <x:v>Non-Profit</x:v>
      </x:c>
      <x:c r="F60" s="169" t="n">
        <x:v>366</x:v>
      </x:c>
      <x:c r="G60" s="169" t="n">
        <x:v>100</x:v>
      </x:c>
      <x:c r="H60" s="169" t="n">
        <x:v>100</x:v>
      </x:c>
      <x:c r="I60" s="169" t="n">
        <x:v>29974</x:v>
      </x:c>
      <x:c r="J60" s="169" t="n">
        <x:v>587</x:v>
      </x:c>
      <x:c r="K60" s="169" t="n">
        <x:v>916.799</x:v>
      </x:c>
      <x:c r="L60" s="169" t="n">
        <x:v>44874207</x:v>
      </x:c>
      <x:c r="M60" s="169" t="n">
        <x:v>54103628</x:v>
      </x:c>
      <x:c r="N60" s="169" t="n">
        <x:v>-9229421</x:v>
      </x:c>
      <x:c r="O60" s="166" t="str"/>
      <x:c r="P60" s="169" t="n">
        <x:v>9554</x:v>
      </x:c>
      <x:c r="Q60" s="169" t="n">
        <x:v>44529233</x:v>
      </x:c>
      <x:c r="R60" s="169" t="n">
        <x:v>7013366</x:v>
      </x:c>
      <x:c r="S60" s="171" t="n">
        <x:f>IF(Q60&gt;0,R60/Q60,"")</x:f>
        <x:v>0.1575002650506017</x:v>
      </x:c>
      <x:c r="T60" s="166" t="n">
        <x:f>IF(L60&gt;0,IF(N60&lt;0,1,0),"")</x:f>
        <x:v>1</x:v>
      </x:c>
      <x:c r="U60" s="166" t="n">
        <x:f>IF(Q60&gt;0,IF(S60&lt;$X$2,1,IF(S60&lt;$X$3,2,3)),"")</x:f>
        <x:v>1</x:v>
      </x:c>
    </x:row>
    <x:row r="61">
      <x:c r="A61" s="166" t="str">
        <x:v>106560473</x:v>
      </x:c>
      <x:c r="B61" s="166" t="str">
        <x:v>COMMUNITY MEMORIAL HOSPITAL OF SAN BUENAVENTURA</x:v>
      </x:c>
      <x:c r="C61" s="166" t="str">
        <x:v>Ventura</x:v>
      </x:c>
      <x:c r="D61" s="166" t="str">
        <x:v>10 - SANTA BARBARA / VENTURA</x:v>
      </x:c>
      <x:c r="E61" s="166" t="str">
        <x:v>Non-Profit</x:v>
      </x:c>
      <x:c r="F61" s="169" t="n">
        <x:v>366</x:v>
      </x:c>
      <x:c r="G61" s="169" t="n">
        <x:v>250</x:v>
      </x:c>
      <x:c r="H61" s="169" t="n">
        <x:v>250</x:v>
      </x:c>
      <x:c r="I61" s="169" t="n">
        <x:v>54031</x:v>
      </x:c>
      <x:c r="J61" s="169" t="n">
        <x:v>13684</x:v>
      </x:c>
      <x:c r="K61" s="169" t="n">
        <x:v>29857.857</x:v>
      </x:c>
      <x:c r="L61" s="169" t="n">
        <x:v>620490571</x:v>
      </x:c>
      <x:c r="M61" s="169" t="n">
        <x:v>592555384</x:v>
      </x:c>
      <x:c r="N61" s="169" t="n">
        <x:v>27935187</x:v>
      </x:c>
      <x:c r="O61" s="166" t="str"/>
      <x:c r="P61" s="169" t="n">
        <x:v>68878</x:v>
      </x:c>
      <x:c r="Q61" s="169" t="n">
        <x:v>585932798</x:v>
      </x:c>
      <x:c r="R61" s="169" t="n">
        <x:v>115312828</x:v>
      </x:c>
      <x:c r="S61" s="171" t="n">
        <x:f>IF(Q61&gt;0,R61/Q61,"")</x:f>
        <x:v>0.1968021390739762</x:v>
      </x:c>
      <x:c r="T61" s="166" t="n">
        <x:f>IF(L61&gt;0,IF(N61&lt;0,1,0),"")</x:f>
        <x:v>0</x:v>
      </x:c>
      <x:c r="U61" s="166" t="n">
        <x:f>IF(Q61&gt;0,IF(S61&lt;$X$2,1,IF(S61&lt;$X$3,2,3)),"")</x:f>
        <x:v>1</x:v>
      </x:c>
    </x:row>
    <x:row r="62">
      <x:c r="A62" s="166" t="str">
        <x:v>106100717</x:v>
      </x:c>
      <x:c r="B62" s="166" t="str">
        <x:v>COMMUNITY REGIONAL MEDICAL CENTER - FRESNO</x:v>
      </x:c>
      <x:c r="C62" s="166" t="str">
        <x:v>Fresno</x:v>
      </x:c>
      <x:c r="D62" s="166" t="str">
        <x:v>09 - CENTRAL</x:v>
      </x:c>
      <x:c r="E62" s="166" t="str">
        <x:v>Non-Profit</x:v>
      </x:c>
      <x:c r="F62" s="169" t="n">
        <x:v>366</x:v>
      </x:c>
      <x:c r="G62" s="169" t="n">
        <x:v>921</x:v>
      </x:c>
      <x:c r="H62" s="169" t="n">
        <x:v>921</x:v>
      </x:c>
      <x:c r="I62" s="169" t="n">
        <x:v>300301</x:v>
      </x:c>
      <x:c r="J62" s="169" t="n">
        <x:v>37703</x:v>
      </x:c>
      <x:c r="K62" s="169" t="n">
        <x:v>53272.275</x:v>
      </x:c>
      <x:c r="L62" s="169" t="n">
        <x:v>1822885361</x:v>
      </x:c>
      <x:c r="M62" s="169" t="n">
        <x:v>1620424829</x:v>
      </x:c>
      <x:c r="N62" s="169" t="n">
        <x:v>202460532</x:v>
      </x:c>
      <x:c r="O62" s="166" t="str"/>
      <x:c r="P62" s="169" t="n">
        <x:v>118065</x:v>
      </x:c>
      <x:c r="Q62" s="169" t="n">
        <x:v>1643868936</x:v>
      </x:c>
      <x:c r="R62" s="169" t="n">
        <x:v>782149837</x:v>
      </x:c>
      <x:c r="S62" s="171" t="n">
        <x:f>IF(Q62&gt;0,R62/Q62,"")</x:f>
        <x:v>0.47579817336483815</x:v>
      </x:c>
      <x:c r="T62" s="166" t="n">
        <x:f>IF(L62&gt;0,IF(N62&lt;0,1,0),"")</x:f>
        <x:v>0</x:v>
      </x:c>
      <x:c r="U62" s="166" t="n">
        <x:f>IF(Q62&gt;0,IF(S62&lt;$X$2,1,IF(S62&lt;$X$3,2,3)),"")</x:f>
        <x:v>2</x:v>
      </x:c>
    </x:row>
    <x:row r="63">
      <x:c r="A63" s="166" t="str">
        <x:v>106070924</x:v>
      </x:c>
      <x:c r="B63" s="166" t="str">
        <x:v>CONTRA COSTA REGIONAL MEDICAL CENTER</x:v>
      </x:c>
      <x:c r="C63" s="166" t="str">
        <x:v>Contra Costa</x:v>
      </x:c>
      <x:c r="D63" s="166" t="str">
        <x:v>05 - EAST BAY</x:v>
      </x:c>
      <x:c r="E63" s="166" t="str">
        <x:v>City/County</x:v>
      </x:c>
      <x:c r="F63" s="169" t="n">
        <x:v>366</x:v>
      </x:c>
      <x:c r="G63" s="169" t="n">
        <x:v>167</x:v>
      </x:c>
      <x:c r="H63" s="169" t="n">
        <x:v>167</x:v>
      </x:c>
      <x:c r="I63" s="169" t="n">
        <x:v>41337</x:v>
      </x:c>
      <x:c r="J63" s="169" t="n">
        <x:v>7196</x:v>
      </x:c>
      <x:c r="K63" s="169" t="n">
        <x:v>17125.419</x:v>
      </x:c>
      <x:c r="L63" s="169" t="n">
        <x:v>732433662</x:v>
      </x:c>
      <x:c r="M63" s="169" t="n">
        <x:v>796580938</x:v>
      </x:c>
      <x:c r="N63" s="169" t="n">
        <x:v>-64147276</x:v>
      </x:c>
      <x:c r="O63" s="166" t="str"/>
      <x:c r="P63" s="169" t="n">
        <x:v>42769</x:v>
      </x:c>
      <x:c r="Q63" s="169" t="n">
        <x:v>717157336</x:v>
      </x:c>
      <x:c r="R63" s="169" t="n">
        <x:v>647034315</x:v>
      </x:c>
      <x:c r="S63" s="171" t="n">
        <x:f>IF(Q63&gt;0,R63/Q63,"")</x:f>
        <x:v>0.902220869145512</x:v>
      </x:c>
      <x:c r="T63" s="166" t="n">
        <x:f>IF(L63&gt;0,IF(N63&lt;0,1,0),"")</x:f>
        <x:v>1</x:v>
      </x:c>
      <x:c r="U63" s="166" t="n">
        <x:f>IF(Q63&gt;0,IF(S63&lt;$X$2,1,IF(S63&lt;$X$3,2,3)),"")</x:f>
        <x:v>3</x:v>
      </x:c>
    </x:row>
    <x:row r="64">
      <x:c r="A64" s="166" t="str">
        <x:v>106331152</x:v>
      </x:c>
      <x:c r="B64" s="166" t="str">
        <x:v>CORONA REGIONAL MEDICAL CENTER - MAIN</x:v>
      </x:c>
      <x:c r="C64" s="166" t="str">
        <x:v>Riverside</x:v>
      </x:c>
      <x:c r="D64" s="166" t="str">
        <x:v>12 - INLAND COUNTIES</x:v>
      </x:c>
      <x:c r="E64" s="166" t="str">
        <x:v>Investor</x:v>
      </x:c>
      <x:c r="F64" s="169" t="n">
        <x:v>366</x:v>
      </x:c>
      <x:c r="G64" s="169" t="n">
        <x:v>259</x:v>
      </x:c>
      <x:c r="H64" s="169" t="n">
        <x:v>259</x:v>
      </x:c>
      <x:c r="I64" s="169" t="n">
        <x:v>67482</x:v>
      </x:c>
      <x:c r="J64" s="169" t="n">
        <x:v>11049</x:v>
      </x:c>
      <x:c r="K64" s="169" t="n">
        <x:v>21156.531</x:v>
      </x:c>
      <x:c r="L64" s="169" t="n">
        <x:v>274611276</x:v>
      </x:c>
      <x:c r="M64" s="169" t="n">
        <x:v>263592029</x:v>
      </x:c>
      <x:c r="N64" s="169" t="n">
        <x:v>11019247</x:v>
      </x:c>
      <x:c r="O64" s="166" t="str"/>
      <x:c r="P64" s="169" t="n">
        <x:v>58648</x:v>
      </x:c>
      <x:c r="Q64" s="169" t="n">
        <x:v>273052148</x:v>
      </x:c>
      <x:c r="R64" s="169" t="n">
        <x:v>103331050</x:v>
      </x:c>
      <x:c r="S64" s="171" t="n">
        <x:f>IF(Q64&gt;0,R64/Q64,"")</x:f>
        <x:v>0.3784297276430874</x:v>
      </x:c>
      <x:c r="T64" s="166" t="n">
        <x:f>IF(L64&gt;0,IF(N64&lt;0,1,0),"")</x:f>
        <x:v>0</x:v>
      </x:c>
      <x:c r="U64" s="166" t="n">
        <x:f>IF(Q64&gt;0,IF(S64&lt;$X$2,1,IF(S64&lt;$X$3,2,3)),"")</x:f>
        <x:v>2</x:v>
      </x:c>
    </x:row>
    <x:row r="65">
      <x:c r="A65" s="166" t="str">
        <x:v>106390846</x:v>
      </x:c>
      <x:c r="B65" s="166" t="str">
        <x:v>DAMERON HOSPITAL ASSOCIATION</x:v>
      </x:c>
      <x:c r="C65" s="166" t="str">
        <x:v>San Joaquin</x:v>
      </x:c>
      <x:c r="D65" s="166" t="str">
        <x:v>06 - NORTH SAN JOAQUIN</x:v>
      </x:c>
      <x:c r="E65" s="166" t="str">
        <x:v>Non-Profit</x:v>
      </x:c>
      <x:c r="F65" s="169" t="n">
        <x:v>366</x:v>
      </x:c>
      <x:c r="G65" s="169" t="n">
        <x:v>202</x:v>
      </x:c>
      <x:c r="H65" s="169" t="n">
        <x:v>170</x:v>
      </x:c>
      <x:c r="I65" s="169" t="n">
        <x:v>12417</x:v>
      </x:c>
      <x:c r="J65" s="169" t="n">
        <x:v>2937</x:v>
      </x:c>
      <x:c r="K65" s="169" t="n">
        <x:v>6747.56</x:v>
      </x:c>
      <x:c r="L65" s="169" t="n">
        <x:v>119523406</x:v>
      </x:c>
      <x:c r="M65" s="169" t="n">
        <x:v>158796395</x:v>
      </x:c>
      <x:c r="N65" s="169" t="n">
        <x:v>-39272989</x:v>
      </x:c>
      <x:c r="O65" s="166" t="str"/>
      <x:c r="P65" s="169" t="n">
        <x:v>41163</x:v>
      </x:c>
      <x:c r="Q65" s="169" t="n">
        <x:v>118135040</x:v>
      </x:c>
      <x:c r="R65" s="169" t="n">
        <x:v>49636556</x:v>
      </x:c>
      <x:c r="S65" s="171" t="n">
        <x:f>IF(Q65&gt;0,R65/Q65,"")</x:f>
        <x:v>0.42016793662574625</x:v>
      </x:c>
      <x:c r="T65" s="166" t="n">
        <x:f>IF(L65&gt;0,IF(N65&lt;0,1,0),"")</x:f>
        <x:v>1</x:v>
      </x:c>
      <x:c r="U65" s="166" t="n">
        <x:f>IF(Q65&gt;0,IF(S65&lt;$X$2,1,IF(S65&lt;$X$3,2,3)),"")</x:f>
        <x:v>2</x:v>
      </x:c>
    </x:row>
    <x:row r="66">
      <x:c r="A66" s="166" t="str">
        <x:v>106331164</x:v>
      </x:c>
      <x:c r="B66" s="166" t="str">
        <x:v>DESERT REGIONAL MEDICAL CENTER</x:v>
      </x:c>
      <x:c r="C66" s="166" t="str">
        <x:v>Riverside</x:v>
      </x:c>
      <x:c r="D66" s="166" t="str">
        <x:v>12 - INLAND COUNTIES</x:v>
      </x:c>
      <x:c r="E66" s="166" t="str">
        <x:v>Investor</x:v>
      </x:c>
      <x:c r="F66" s="169" t="n">
        <x:v>366</x:v>
      </x:c>
      <x:c r="G66" s="169" t="n">
        <x:v>385</x:v>
      </x:c>
      <x:c r="H66" s="169" t="n">
        <x:v>348</x:v>
      </x:c>
      <x:c r="I66" s="169" t="n">
        <x:v>104499</x:v>
      </x:c>
      <x:c r="J66" s="169" t="n">
        <x:v>18176</x:v>
      </x:c>
      <x:c r="K66" s="169" t="n">
        <x:v>25656.907</x:v>
      </x:c>
      <x:c r="L66" s="169" t="n">
        <x:v>710845564</x:v>
      </x:c>
      <x:c r="M66" s="169" t="n">
        <x:v>650219258</x:v>
      </x:c>
      <x:c r="N66" s="169" t="n">
        <x:v>60626306</x:v>
      </x:c>
      <x:c r="O66" s="166" t="str"/>
      <x:c r="P66" s="169" t="n">
        <x:v>69245</x:v>
      </x:c>
      <x:c r="Q66" s="169" t="n">
        <x:v>706486521</x:v>
      </x:c>
      <x:c r="R66" s="169" t="n">
        <x:v>255165844</x:v>
      </x:c>
      <x:c r="S66" s="171" t="n">
        <x:f>IF(Q66&gt;0,R66/Q66,"")</x:f>
        <x:v>0.36117581357224504</x:v>
      </x:c>
      <x:c r="T66" s="166" t="n">
        <x:f>IF(L66&gt;0,IF(N66&lt;0,1,0),"")</x:f>
        <x:v>0</x:v>
      </x:c>
      <x:c r="U66" s="166" t="n">
        <x:f>IF(Q66&gt;0,IF(S66&lt;$X$2,1,IF(S66&lt;$X$3,2,3)),"")</x:f>
        <x:v>2</x:v>
      </x:c>
    </x:row>
    <x:row r="67">
      <x:c r="A67" s="166" t="str">
        <x:v>106364144</x:v>
      </x:c>
      <x:c r="B67" s="166" t="str">
        <x:v>DESERT VALLEY HOSPITAL</x:v>
      </x:c>
      <x:c r="C67" s="166" t="str">
        <x:v>San Bernardino</x:v>
      </x:c>
      <x:c r="D67" s="166" t="str">
        <x:v>12 - INLAND COUNTIES</x:v>
      </x:c>
      <x:c r="E67" s="166" t="str">
        <x:v>Investor</x:v>
      </x:c>
      <x:c r="F67" s="169" t="n">
        <x:v>366</x:v>
      </x:c>
      <x:c r="G67" s="169" t="n">
        <x:v>148</x:v>
      </x:c>
      <x:c r="H67" s="169" t="n">
        <x:v>148</x:v>
      </x:c>
      <x:c r="I67" s="169" t="n">
        <x:v>48851</x:v>
      </x:c>
      <x:c r="J67" s="169" t="n">
        <x:v>12669</x:v>
      </x:c>
      <x:c r="K67" s="169" t="n">
        <x:v>18202.408</x:v>
      </x:c>
      <x:c r="L67" s="169" t="n">
        <x:v>245201522</x:v>
      </x:c>
      <x:c r="M67" s="169" t="n">
        <x:v>196597721</x:v>
      </x:c>
      <x:c r="N67" s="169" t="n">
        <x:v>48603801</x:v>
      </x:c>
      <x:c r="O67" s="166" t="str"/>
      <x:c r="P67" s="169" t="n">
        <x:v>53912</x:v>
      </x:c>
      <x:c r="Q67" s="169" t="n">
        <x:v>242203038</x:v>
      </x:c>
      <x:c r="R67" s="169" t="n">
        <x:v>87281350</x:v>
      </x:c>
      <x:c r="S67" s="171" t="n">
        <x:f>IF(Q67&gt;0,R67/Q67,"")</x:f>
        <x:v>0.36036438981413604</x:v>
      </x:c>
      <x:c r="T67" s="166" t="n">
        <x:f>IF(L67&gt;0,IF(N67&lt;0,1,0),"")</x:f>
        <x:v>0</x:v>
      </x:c>
      <x:c r="U67" s="166" t="n">
        <x:f>IF(Q67&gt;0,IF(S67&lt;$X$2,1,IF(S67&lt;$X$3,2,3)),"")</x:f>
        <x:v>2</x:v>
      </x:c>
    </x:row>
    <x:row r="68">
      <x:c r="A68" s="166" t="str">
        <x:v>106392287</x:v>
      </x:c>
      <x:c r="B68" s="166" t="str">
        <x:v>DOCTORS HOSPITAL OF MANTECA</x:v>
      </x:c>
      <x:c r="C68" s="166" t="str">
        <x:v>San Joaquin</x:v>
      </x:c>
      <x:c r="D68" s="166" t="str">
        <x:v>06 - NORTH SAN JOAQUIN</x:v>
      </x:c>
      <x:c r="E68" s="166" t="str">
        <x:v>Investor</x:v>
      </x:c>
      <x:c r="F68" s="169" t="n">
        <x:v>366</x:v>
      </x:c>
      <x:c r="G68" s="169" t="n">
        <x:v>73</x:v>
      </x:c>
      <x:c r="H68" s="169" t="n">
        <x:v>73</x:v>
      </x:c>
      <x:c r="I68" s="169" t="n">
        <x:v>12959</x:v>
      </x:c>
      <x:c r="J68" s="169" t="n">
        <x:v>2744</x:v>
      </x:c>
      <x:c r="K68" s="169" t="n">
        <x:v>7236.303</x:v>
      </x:c>
      <x:c r="L68" s="169" t="n">
        <x:v>127120219</x:v>
      </x:c>
      <x:c r="M68" s="169" t="n">
        <x:v>118186689</x:v>
      </x:c>
      <x:c r="N68" s="169" t="n">
        <x:v>8933530</x:v>
      </x:c>
      <x:c r="O68" s="166" t="str"/>
      <x:c r="P68" s="169" t="n">
        <x:v>30792</x:v>
      </x:c>
      <x:c r="Q68" s="169" t="n">
        <x:v>126552995</x:v>
      </x:c>
      <x:c r="R68" s="169" t="n">
        <x:v>30950794</x:v>
      </x:c>
      <x:c r="S68" s="171" t="n">
        <x:f>IF(Q68&gt;0,R68/Q68,"")</x:f>
        <x:v>0.24456785080432114</x:v>
      </x:c>
      <x:c r="T68" s="166" t="n">
        <x:f>IF(L68&gt;0,IF(N68&lt;0,1,0),"")</x:f>
        <x:v>0</x:v>
      </x:c>
      <x:c r="U68" s="166" t="n">
        <x:f>IF(Q68&gt;0,IF(S68&lt;$X$2,1,IF(S68&lt;$X$3,2,3)),"")</x:f>
        <x:v>1</x:v>
      </x:c>
    </x:row>
    <x:row r="69">
      <x:c r="A69" s="166" t="str">
        <x:v>106331293</x:v>
      </x:c>
      <x:c r="B69" s="166" t="str">
        <x:v>DOCTORS HOSPITAL OF RIVERSIDE</x:v>
      </x:c>
      <x:c r="C69" s="166" t="str">
        <x:v>Riverside</x:v>
      </x:c>
      <x:c r="D69" s="166" t="str">
        <x:v>12 - INLAND COUNTIES</x:v>
      </x:c>
      <x:c r="E69" s="166" t="str">
        <x:v>Investor</x:v>
      </x:c>
      <x:c r="F69" s="169" t="n">
        <x:v>366</x:v>
      </x:c>
      <x:c r="G69" s="169" t="n">
        <x:v>193</x:v>
      </x:c>
      <x:c r="H69" s="169" t="n">
        <x:v>193</x:v>
      </x:c>
      <x:c r="I69" s="169" t="n">
        <x:v>23866</x:v>
      </x:c>
      <x:c r="J69" s="169" t="n">
        <x:v>5537</x:v>
      </x:c>
      <x:c r="K69" s="169" t="n">
        <x:v>10350.267</x:v>
      </x:c>
      <x:c r="L69" s="169" t="n">
        <x:v>130162296</x:v>
      </x:c>
      <x:c r="M69" s="169" t="n">
        <x:v>138548677</x:v>
      </x:c>
      <x:c r="N69" s="169" t="n">
        <x:v>-8386381</x:v>
      </x:c>
      <x:c r="O69" s="166" t="str"/>
      <x:c r="P69" s="169" t="n">
        <x:v>57717</x:v>
      </x:c>
      <x:c r="Q69" s="169" t="n">
        <x:v>129186418</x:v>
      </x:c>
      <x:c r="R69" s="169" t="n">
        <x:v>54122780</x:v>
      </x:c>
      <x:c r="S69" s="171" t="n">
        <x:f>IF(Q69&gt;0,R69/Q69,"")</x:f>
        <x:v>0.41895100768255683</x:v>
      </x:c>
      <x:c r="T69" s="166" t="n">
        <x:f>IF(L69&gt;0,IF(N69&lt;0,1,0),"")</x:f>
        <x:v>1</x:v>
      </x:c>
      <x:c r="U69" s="166" t="n">
        <x:f>IF(Q69&gt;0,IF(S69&lt;$X$2,1,IF(S69&lt;$X$3,2,3)),"")</x:f>
        <x:v>2</x:v>
      </x:c>
    </x:row>
    <x:row r="70">
      <x:c r="A70" s="166" t="str">
        <x:v>106500852</x:v>
      </x:c>
      <x:c r="B70" s="166" t="str">
        <x:v>DOCTORS MEDICAL CENTER - MODESTO</x:v>
      </x:c>
      <x:c r="C70" s="166" t="str">
        <x:v>Stanislaus</x:v>
      </x:c>
      <x:c r="D70" s="166" t="str">
        <x:v>06 - NORTH SAN JOAQUIN</x:v>
      </x:c>
      <x:c r="E70" s="166" t="str">
        <x:v>Investor</x:v>
      </x:c>
      <x:c r="F70" s="169" t="n">
        <x:v>366</x:v>
      </x:c>
      <x:c r="G70" s="169" t="n">
        <x:v>461</x:v>
      </x:c>
      <x:c r="H70" s="169" t="n">
        <x:v>461</x:v>
      </x:c>
      <x:c r="I70" s="169" t="n">
        <x:v>125023</x:v>
      </x:c>
      <x:c r="J70" s="169" t="n">
        <x:v>23287</x:v>
      </x:c>
      <x:c r="K70" s="169" t="n">
        <x:v>32535.971</x:v>
      </x:c>
      <x:c r="L70" s="169" t="n">
        <x:v>729310154</x:v>
      </x:c>
      <x:c r="M70" s="169" t="n">
        <x:v>752374576</x:v>
      </x:c>
      <x:c r="N70" s="169" t="n">
        <x:v>-23064422</x:v>
      </x:c>
      <x:c r="O70" s="166" t="str"/>
      <x:c r="P70" s="169" t="n">
        <x:v>90409</x:v>
      </x:c>
      <x:c r="Q70" s="169" t="n">
        <x:v>724166982</x:v>
      </x:c>
      <x:c r="R70" s="169" t="n">
        <x:v>295431904</x:v>
      </x:c>
      <x:c r="S70" s="171" t="n">
        <x:f>IF(Q70&gt;0,R70/Q70,"")</x:f>
        <x:v>0.407961024657708</x:v>
      </x:c>
      <x:c r="T70" s="166" t="n">
        <x:f>IF(L70&gt;0,IF(N70&lt;0,1,0),"")</x:f>
        <x:v>1</x:v>
      </x:c>
      <x:c r="U70" s="166" t="n">
        <x:f>IF(Q70&gt;0,IF(S70&lt;$X$2,1,IF(S70&lt;$X$3,2,3)),"")</x:f>
        <x:v>2</x:v>
      </x:c>
    </x:row>
    <x:row r="71">
      <x:c r="A71" s="166" t="str">
        <x:v>106440755</x:v>
      </x:c>
      <x:c r="B71" s="166" t="str">
        <x:v>DOMINICAN HOSPITAL</x:v>
      </x:c>
      <x:c r="C71" s="166" t="str">
        <x:v>Santa Cruz</x:v>
      </x:c>
      <x:c r="D71" s="166" t="str">
        <x:v>08 - MID-COAST</x:v>
      </x:c>
      <x:c r="E71" s="166" t="str">
        <x:v>Non-Profit</x:v>
      </x:c>
      <x:c r="F71" s="169" t="n">
        <x:v>366</x:v>
      </x:c>
      <x:c r="G71" s="169" t="n">
        <x:v>222</x:v>
      </x:c>
      <x:c r="H71" s="169" t="n">
        <x:v>222</x:v>
      </x:c>
      <x:c r="I71" s="169" t="n">
        <x:v>56049</x:v>
      </x:c>
      <x:c r="J71" s="169" t="n">
        <x:v>10911</x:v>
      </x:c>
      <x:c r="K71" s="169" t="n">
        <x:v>16881.811</x:v>
      </x:c>
      <x:c r="L71" s="169" t="n">
        <x:v>534438308</x:v>
      </x:c>
      <x:c r="M71" s="169" t="n">
        <x:v>495125869</x:v>
      </x:c>
      <x:c r="N71" s="169" t="n">
        <x:v>39312439</x:v>
      </x:c>
      <x:c r="O71" s="166" t="str"/>
      <x:c r="P71" s="169" t="n">
        <x:v>52091</x:v>
      </x:c>
      <x:c r="Q71" s="169" t="n">
        <x:v>529233685</x:v>
      </x:c>
      <x:c r="R71" s="169" t="n">
        <x:v>108704842</x:v>
      </x:c>
      <x:c r="S71" s="171" t="n">
        <x:f>IF(Q71&gt;0,R71/Q71,"")</x:f>
        <x:v>0.20540045934528903</x:v>
      </x:c>
      <x:c r="T71" s="166" t="n">
        <x:f>IF(L71&gt;0,IF(N71&lt;0,1,0),"")</x:f>
        <x:v>0</x:v>
      </x:c>
      <x:c r="U71" s="166" t="n">
        <x:f>IF(Q71&gt;0,IF(S71&lt;$X$2,1,IF(S71&lt;$X$3,2,3)),"")</x:f>
        <x:v>1</x:v>
      </x:c>
    </x:row>
    <x:row r="72">
      <x:c r="A72" s="166" t="str">
        <x:v>106190256</x:v>
      </x:c>
      <x:c r="B72" s="166" t="str">
        <x:v>EAST LOS ANGELES DOCTOR'S HOSPITAL</x:v>
      </x:c>
      <x:c r="C72" s="166" t="str">
        <x:v>Los Angeles</x:v>
      </x:c>
      <x:c r="D72" s="166" t="str">
        <x:v>11 - LOS ANGELES COUNTY</x:v>
      </x:c>
      <x:c r="E72" s="166" t="str">
        <x:v>Investor</x:v>
      </x:c>
      <x:c r="F72" s="169" t="n">
        <x:v>366</x:v>
      </x:c>
      <x:c r="G72" s="169" t="n">
        <x:v>127</x:v>
      </x:c>
      <x:c r="H72" s="169" t="n">
        <x:v>127</x:v>
      </x:c>
      <x:c r="I72" s="169" t="n">
        <x:v>18865</x:v>
      </x:c>
      <x:c r="J72" s="169" t="n">
        <x:v>2772</x:v>
      </x:c>
      <x:c r="K72" s="169" t="n">
        <x:v>3763.453</x:v>
      </x:c>
      <x:c r="L72" s="169" t="n">
        <x:v>73784772</x:v>
      </x:c>
      <x:c r="M72" s="169" t="n">
        <x:v>76705572</x:v>
      </x:c>
      <x:c r="N72" s="169" t="n">
        <x:v>-2920800</x:v>
      </x:c>
      <x:c r="O72" s="166" t="str"/>
      <x:c r="P72" s="169" t="n">
        <x:v>14825</x:v>
      </x:c>
      <x:c r="Q72" s="169" t="n">
        <x:v>73524661</x:v>
      </x:c>
      <x:c r="R72" s="169" t="n">
        <x:v>53779887</x:v>
      </x:c>
      <x:c r="S72" s="171" t="n">
        <x:f>IF(Q72&gt;0,R72/Q72,"")</x:f>
        <x:v>0.7314537227176062</x:v>
      </x:c>
      <x:c r="T72" s="166" t="n">
        <x:f>IF(L72&gt;0,IF(N72&lt;0,1,0),"")</x:f>
        <x:v>1</x:v>
      </x:c>
      <x:c r="U72" s="166" t="n">
        <x:f>IF(Q72&gt;0,IF(S72&lt;$X$2,1,IF(S72&lt;$X$3,2,3)),"")</x:f>
        <x:v>3</x:v>
      </x:c>
    </x:row>
    <x:row r="73">
      <x:c r="A73" s="166" t="str">
        <x:v>106320859</x:v>
      </x:c>
      <x:c r="B73" s="166" t="str">
        <x:v>EASTERN PLUMAS HEALTH CARE</x:v>
      </x:c>
      <x:c r="C73" s="166" t="str">
        <x:v>Plumas</x:v>
      </x:c>
      <x:c r="D73" s="166" t="str">
        <x:v>01 - NORTHERN CALIFORNIA</x:v>
      </x:c>
      <x:c r="E73" s="166" t="str">
        <x:v>District</x:v>
      </x:c>
      <x:c r="F73" s="169" t="n">
        <x:v>366</x:v>
      </x:c>
      <x:c r="G73" s="169" t="n">
        <x:v>75</x:v>
      </x:c>
      <x:c r="H73" s="169" t="n">
        <x:v>75</x:v>
      </x:c>
      <x:c r="I73" s="169" t="n">
        <x:v>22353</x:v>
      </x:c>
      <x:c r="J73" s="169" t="n">
        <x:v>141</x:v>
      </x:c>
      <x:c r="K73" s="169" t="n">
        <x:v>478.809</x:v>
      </x:c>
      <x:c r="L73" s="169" t="n">
        <x:v>41192959</x:v>
      </x:c>
      <x:c r="M73" s="169" t="n">
        <x:v>40537606</x:v>
      </x:c>
      <x:c r="N73" s="169" t="n">
        <x:v>655353</x:v>
      </x:c>
      <x:c r="O73" s="166" t="str"/>
      <x:c r="P73" s="169" t="n">
        <x:v>4501</x:v>
      </x:c>
      <x:c r="Q73" s="169" t="n">
        <x:v>41100958</x:v>
      </x:c>
      <x:c r="R73" s="169" t="n">
        <x:v>16448229</x:v>
      </x:c>
      <x:c r="S73" s="171" t="n">
        <x:f>IF(Q73&gt;0,R73/Q73,"")</x:f>
        <x:v>0.40019089092765187</x:v>
      </x:c>
      <x:c r="T73" s="166" t="n">
        <x:f>IF(L73&gt;0,IF(N73&lt;0,1,0),"")</x:f>
        <x:v>0</x:v>
      </x:c>
      <x:c r="U73" s="166" t="n">
        <x:f>IF(Q73&gt;0,IF(S73&lt;$X$2,1,IF(S73&lt;$X$3,2,3)),"")</x:f>
        <x:v>2</x:v>
      </x:c>
    </x:row>
    <x:row r="74">
      <x:c r="A74" s="166" t="str">
        <x:v>106014233</x:v>
      </x:c>
      <x:c r="B74" s="166" t="str">
        <x:v>EDEN MEDICAL CENTER</x:v>
      </x:c>
      <x:c r="C74" s="166" t="str">
        <x:v>Alameda</x:v>
      </x:c>
      <x:c r="D74" s="166" t="str">
        <x:v>05 - EAST BAY</x:v>
      </x:c>
      <x:c r="E74" s="166" t="str">
        <x:v>Non-Profit</x:v>
      </x:c>
      <x:c r="F74" s="169" t="n">
        <x:v>366</x:v>
      </x:c>
      <x:c r="G74" s="169" t="n">
        <x:v>130</x:v>
      </x:c>
      <x:c r="H74" s="169" t="n">
        <x:v>130</x:v>
      </x:c>
      <x:c r="I74" s="169" t="n">
        <x:v>41394</x:v>
      </x:c>
      <x:c r="J74" s="169" t="n">
        <x:v>8688</x:v>
      </x:c>
      <x:c r="K74" s="169" t="n">
        <x:v>14699.488</x:v>
      </x:c>
      <x:c r="L74" s="169" t="n">
        <x:v>477795799</x:v>
      </x:c>
      <x:c r="M74" s="169" t="n">
        <x:v>435600377</x:v>
      </x:c>
      <x:c r="N74" s="169" t="n">
        <x:v>42195422</x:v>
      </x:c>
      <x:c r="O74" s="166" t="str"/>
      <x:c r="P74" s="169" t="n">
        <x:v>46395</x:v>
      </x:c>
      <x:c r="Q74" s="169" t="n">
        <x:v>466938504</x:v>
      </x:c>
      <x:c r="R74" s="169" t="n">
        <x:v>149496970</x:v>
      </x:c>
      <x:c r="S74" s="171" t="n">
        <x:f>IF(Q74&gt;0,R74/Q74,"")</x:f>
        <x:v>0.3201641516374071</x:v>
      </x:c>
      <x:c r="T74" s="166" t="n">
        <x:f>IF(L74&gt;0,IF(N74&lt;0,1,0),"")</x:f>
        <x:v>0</x:v>
      </x:c>
      <x:c r="U74" s="166" t="n">
        <x:f>IF(Q74&gt;0,IF(S74&lt;$X$2,1,IF(S74&lt;$X$3,2,3)),"")</x:f>
        <x:v>2</x:v>
      </x:c>
    </x:row>
    <x:row r="75">
      <x:c r="A75" s="166" t="str">
        <x:v>106331168</x:v>
      </x:c>
      <x:c r="B75" s="166" t="str">
        <x:v>EISENHOWER MEDICAL CENTER</x:v>
      </x:c>
      <x:c r="C75" s="166" t="str">
        <x:v>Riverside</x:v>
      </x:c>
      <x:c r="D75" s="166" t="str">
        <x:v>12 - INLAND COUNTIES</x:v>
      </x:c>
      <x:c r="E75" s="166" t="str">
        <x:v>Non-Profit</x:v>
      </x:c>
      <x:c r="F75" s="169" t="n">
        <x:v>366</x:v>
      </x:c>
      <x:c r="G75" s="169" t="n">
        <x:v>437</x:v>
      </x:c>
      <x:c r="H75" s="169" t="n">
        <x:v>403</x:v>
      </x:c>
      <x:c r="I75" s="169" t="n">
        <x:v>79554</x:v>
      </x:c>
      <x:c r="J75" s="169" t="n">
        <x:v>23170</x:v>
      </x:c>
      <x:c r="K75" s="169" t="n">
        <x:v>51280.447</x:v>
      </x:c>
      <x:c r="L75" s="169" t="n">
        <x:v>1213515754</x:v>
      </x:c>
      <x:c r="M75" s="169" t="n">
        <x:v>1240917560</x:v>
      </x:c>
      <x:c r="N75" s="169" t="n">
        <x:v>-27401806</x:v>
      </x:c>
      <x:c r="O75" s="166" t="str"/>
      <x:c r="P75" s="169" t="n">
        <x:v>95766</x:v>
      </x:c>
      <x:c r="Q75" s="169" t="n">
        <x:v>1188772406</x:v>
      </x:c>
      <x:c r="R75" s="169" t="n">
        <x:v>131058202</x:v>
      </x:c>
      <x:c r="S75" s="171" t="n">
        <x:f>IF(Q75&gt;0,R75/Q75,"")</x:f>
        <x:v>0.11024667239794596</x:v>
      </x:c>
      <x:c r="T75" s="166" t="n">
        <x:f>IF(L75&gt;0,IF(N75&lt;0,1,0),"")</x:f>
        <x:v>1</x:v>
      </x:c>
      <x:c r="U75" s="166" t="n">
        <x:f>IF(Q75&gt;0,IF(S75&lt;$X$2,1,IF(S75&lt;$X$3,2,3)),"")</x:f>
        <x:v>1</x:v>
      </x:c>
    </x:row>
    <x:row r="76">
      <x:c r="A76" s="166" t="str">
        <x:v>106430763</x:v>
      </x:c>
      <x:c r="B76" s="166" t="str">
        <x:v>EL CAMINO HEALTH</x:v>
      </x:c>
      <x:c r="C76" s="166" t="str">
        <x:v>Santa Clara</x:v>
      </x:c>
      <x:c r="D76" s="166" t="str">
        <x:v>07 - SANTA CLARA</x:v>
      </x:c>
      <x:c r="E76" s="166" t="str">
        <x:v>District</x:v>
      </x:c>
      <x:c r="F76" s="169" t="n">
        <x:v>366</x:v>
      </x:c>
      <x:c r="G76" s="169" t="n">
        <x:v>466</x:v>
      </x:c>
      <x:c r="H76" s="169" t="n">
        <x:v>466</x:v>
      </x:c>
      <x:c r="I76" s="169" t="n">
        <x:v>112711</x:v>
      </x:c>
      <x:c r="J76" s="169" t="n">
        <x:v>22356</x:v>
      </x:c>
      <x:c r="K76" s="169" t="n">
        <x:v>42738.539</x:v>
      </x:c>
      <x:c r="L76" s="169" t="n">
        <x:v>1453151337</x:v>
      </x:c>
      <x:c r="M76" s="169" t="n">
        <x:v>1277873255</x:v>
      </x:c>
      <x:c r="N76" s="169" t="n">
        <x:v>175278082</x:v>
      </x:c>
      <x:c r="O76" s="166" t="str"/>
      <x:c r="P76" s="169" t="n">
        <x:v>82340</x:v>
      </x:c>
      <x:c r="Q76" s="169" t="n">
        <x:v>1433256101</x:v>
      </x:c>
      <x:c r="R76" s="169" t="n">
        <x:v>55635950</x:v>
      </x:c>
      <x:c r="S76" s="171" t="n">
        <x:f>IF(Q76&gt;0,R76/Q76,"")</x:f>
        <x:v>0.03881787069399679</x:v>
      </x:c>
      <x:c r="T76" s="166" t="n">
        <x:f>IF(L76&gt;0,IF(N76&lt;0,1,0),"")</x:f>
        <x:v>0</x:v>
      </x:c>
      <x:c r="U76" s="166" t="n">
        <x:f>IF(Q76&gt;0,IF(S76&lt;$X$2,1,IF(S76&lt;$X$3,2,3)),"")</x:f>
        <x:v>1</x:v>
      </x:c>
    </x:row>
    <x:row r="77">
      <x:c r="A77" s="166" t="str">
        <x:v>106130699</x:v>
      </x:c>
      <x:c r="B77" s="166" t="str">
        <x:v>EL CENTRO REGIONAL MEDICAL CENTER</x:v>
      </x:c>
      <x:c r="C77" s="166" t="str">
        <x:v>Imperial</x:v>
      </x:c>
      <x:c r="D77" s="166" t="str">
        <x:v>14 - SAN DIEGO / IMPERIAL</x:v>
      </x:c>
      <x:c r="E77" s="166" t="str">
        <x:v>City/County</x:v>
      </x:c>
      <x:c r="F77" s="169" t="n">
        <x:v>366</x:v>
      </x:c>
      <x:c r="G77" s="169" t="n">
        <x:v>161</x:v>
      </x:c>
      <x:c r="H77" s="169" t="n">
        <x:v>161</x:v>
      </x:c>
      <x:c r="I77" s="169" t="n">
        <x:v>15929</x:v>
      </x:c>
      <x:c r="J77" s="169" t="n">
        <x:v>3072</x:v>
      </x:c>
      <x:c r="K77" s="169" t="n">
        <x:v>12640.961</x:v>
      </x:c>
      <x:c r="L77" s="169" t="n">
        <x:v>165538103</x:v>
      </x:c>
      <x:c r="M77" s="169" t="n">
        <x:v>164158989</x:v>
      </x:c>
      <x:c r="N77" s="169" t="n">
        <x:v>1379114</x:v>
      </x:c>
      <x:c r="O77" s="166" t="str"/>
      <x:c r="P77" s="169" t="n">
        <x:v>33877</x:v>
      </x:c>
      <x:c r="Q77" s="169" t="n">
        <x:v>151052650</x:v>
      </x:c>
      <x:c r="R77" s="169" t="n">
        <x:v>62664496</x:v>
      </x:c>
      <x:c r="S77" s="171" t="n">
        <x:f>IF(Q77&gt;0,R77/Q77,"")</x:f>
        <x:v>0.4148520135197893</x:v>
      </x:c>
      <x:c r="T77" s="166" t="n">
        <x:f>IF(L77&gt;0,IF(N77&lt;0,1,0),"")</x:f>
        <x:v>0</x:v>
      </x:c>
      <x:c r="U77" s="166" t="n">
        <x:f>IF(Q77&gt;0,IF(S77&lt;$X$2,1,IF(S77&lt;$X$3,2,3)),"")</x:f>
        <x:v>2</x:v>
      </x:c>
    </x:row>
    <x:row r="78">
      <x:c r="A78" s="166" t="str">
        <x:v>106190298</x:v>
      </x:c>
      <x:c r="B78" s="166" t="str">
        <x:v>EMANATE HEALTH FOOTHILL PRESBYTERIAN HOSPITAL</x:v>
      </x:c>
      <x:c r="C78" s="166" t="str">
        <x:v>Los Angeles</x:v>
      </x:c>
      <x:c r="D78" s="166" t="str">
        <x:v>11 - LOS ANGELES COUNTY</x:v>
      </x:c>
      <x:c r="E78" s="166" t="str">
        <x:v>Non-Profit</x:v>
      </x:c>
      <x:c r="F78" s="169" t="n">
        <x:v>366</x:v>
      </x:c>
      <x:c r="G78" s="169" t="n">
        <x:v>105</x:v>
      </x:c>
      <x:c r="H78" s="169" t="n">
        <x:v>105</x:v>
      </x:c>
      <x:c r="I78" s="169" t="n">
        <x:v>28061</x:v>
      </x:c>
      <x:c r="J78" s="169" t="n">
        <x:v>5444</x:v>
      </x:c>
      <x:c r="K78" s="169" t="n">
        <x:v>10443.914</x:v>
      </x:c>
      <x:c r="L78" s="169" t="n">
        <x:v>142946218</x:v>
      </x:c>
      <x:c r="M78" s="169" t="n">
        <x:v>134623455</x:v>
      </x:c>
      <x:c r="N78" s="169" t="n">
        <x:v>8322763</x:v>
      </x:c>
      <x:c r="O78" s="166" t="str"/>
      <x:c r="P78" s="169" t="n">
        <x:v>46756</x:v>
      </x:c>
      <x:c r="Q78" s="169" t="n">
        <x:v>140262050</x:v>
      </x:c>
      <x:c r="R78" s="169" t="n">
        <x:v>33761527</x:v>
      </x:c>
      <x:c r="S78" s="171" t="n">
        <x:f>IF(Q78&gt;0,R78/Q78,"")</x:f>
        <x:v>0.24070321943818732</x:v>
      </x:c>
      <x:c r="T78" s="166" t="n">
        <x:f>IF(L78&gt;0,IF(N78&lt;0,1,0),"")</x:f>
        <x:v>0</x:v>
      </x:c>
      <x:c r="U78" s="166" t="n">
        <x:f>IF(Q78&gt;0,IF(S78&lt;$X$2,1,IF(S78&lt;$X$3,2,3)),"")</x:f>
        <x:v>1</x:v>
      </x:c>
    </x:row>
    <x:row r="79">
      <x:c r="A79" s="166" t="str">
        <x:v>106190413</x:v>
      </x:c>
      <x:c r="B79" s="166" t="str">
        <x:v>EMANATE HEALTH INTER-COMMUNITY HOSPITAL</x:v>
      </x:c>
      <x:c r="C79" s="166" t="str">
        <x:v>Los Angeles</x:v>
      </x:c>
      <x:c r="D79" s="166" t="str">
        <x:v>11 - LOS ANGELES COUNTY</x:v>
      </x:c>
      <x:c r="E79" s="166" t="str">
        <x:v>Non-Profit</x:v>
      </x:c>
      <x:c r="F79" s="169" t="n">
        <x:v>366</x:v>
      </x:c>
      <x:c r="G79" s="169" t="n">
        <x:v>516</x:v>
      </x:c>
      <x:c r="H79" s="169" t="n">
        <x:v>516</x:v>
      </x:c>
      <x:c r="I79" s="169" t="n">
        <x:v>114509</x:v>
      </x:c>
      <x:c r="J79" s="169" t="n">
        <x:v>23379</x:v>
      </x:c>
      <x:c r="K79" s="169" t="n">
        <x:v>39148.754</x:v>
      </x:c>
      <x:c r="L79" s="169" t="n">
        <x:v>617120995</x:v>
      </x:c>
      <x:c r="M79" s="169" t="n">
        <x:v>604879192</x:v>
      </x:c>
      <x:c r="N79" s="169" t="n">
        <x:v>12241803</x:v>
      </x:c>
      <x:c r="O79" s="166" t="str"/>
      <x:c r="P79" s="169" t="n">
        <x:v>126907</x:v>
      </x:c>
      <x:c r="Q79" s="169" t="n">
        <x:v>598429405</x:v>
      </x:c>
      <x:c r="R79" s="169" t="n">
        <x:v>254923909</x:v>
      </x:c>
      <x:c r="S79" s="171" t="n">
        <x:f>IF(Q79&gt;0,R79/Q79,"")</x:f>
        <x:v>0.42598827342048806</x:v>
      </x:c>
      <x:c r="T79" s="166" t="n">
        <x:f>IF(L79&gt;0,IF(N79&lt;0,1,0),"")</x:f>
        <x:v>0</x:v>
      </x:c>
      <x:c r="U79" s="166" t="n">
        <x:f>IF(Q79&gt;0,IF(S79&lt;$X$2,1,IF(S79&lt;$X$3,2,3)),"")</x:f>
        <x:v>2</x:v>
      </x:c>
    </x:row>
    <x:row r="80">
      <x:c r="A80" s="166" t="str">
        <x:v>106500867</x:v>
      </x:c>
      <x:c r="B80" s="166" t="str">
        <x:v>EMANUEL MEDICAL CENTER</x:v>
      </x:c>
      <x:c r="C80" s="166" t="str">
        <x:v>Stanislaus</x:v>
      </x:c>
      <x:c r="D80" s="166" t="str">
        <x:v>06 - NORTH SAN JOAQUIN</x:v>
      </x:c>
      <x:c r="E80" s="166" t="str">
        <x:v>Investor</x:v>
      </x:c>
      <x:c r="F80" s="169" t="n">
        <x:v>366</x:v>
      </x:c>
      <x:c r="G80" s="169" t="n">
        <x:v>209</x:v>
      </x:c>
      <x:c r="H80" s="169" t="n">
        <x:v>209</x:v>
      </x:c>
      <x:c r="I80" s="169" t="n">
        <x:v>32036</x:v>
      </x:c>
      <x:c r="J80" s="169" t="n">
        <x:v>8172</x:v>
      </x:c>
      <x:c r="K80" s="169" t="n">
        <x:v>22724.27</x:v>
      </x:c>
      <x:c r="L80" s="169" t="n">
        <x:v>347768140</x:v>
      </x:c>
      <x:c r="M80" s="169" t="n">
        <x:v>309167610</x:v>
      </x:c>
      <x:c r="N80" s="169" t="n">
        <x:v>38600530</x:v>
      </x:c>
      <x:c r="O80" s="166" t="str"/>
      <x:c r="P80" s="169" t="n">
        <x:v>64654</x:v>
      </x:c>
      <x:c r="Q80" s="169" t="n">
        <x:v>344852041</x:v>
      </x:c>
      <x:c r="R80" s="169" t="n">
        <x:v>89439593</x:v>
      </x:c>
      <x:c r="S80" s="171" t="n">
        <x:f>IF(Q80&gt;0,R80/Q80,"")</x:f>
        <x:v>0.2593564264275298</x:v>
      </x:c>
      <x:c r="T80" s="166" t="n">
        <x:f>IF(L80&gt;0,IF(N80&lt;0,1,0),"")</x:f>
        <x:v>0</x:v>
      </x:c>
      <x:c r="U80" s="166" t="n">
        <x:f>IF(Q80&gt;0,IF(S80&lt;$X$2,1,IF(S80&lt;$X$3,2,3)),"")</x:f>
        <x:v>2</x:v>
      </x:c>
    </x:row>
    <x:row r="81">
      <x:c r="A81" s="166" t="str">
        <x:v>106190280</x:v>
      </x:c>
      <x:c r="B81" s="166" t="str">
        <x:v>ENCINO HOSPITAL MEDICAL CENTER</x:v>
      </x:c>
      <x:c r="C81" s="166" t="str">
        <x:v>Los Angeles</x:v>
      </x:c>
      <x:c r="D81" s="166" t="str">
        <x:v>11 - LOS ANGELES COUNTY</x:v>
      </x:c>
      <x:c r="E81" s="166" t="str">
        <x:v>Non-Profit</x:v>
      </x:c>
      <x:c r="F81" s="169" t="n">
        <x:v>366</x:v>
      </x:c>
      <x:c r="G81" s="169" t="n">
        <x:v>148</x:v>
      </x:c>
      <x:c r="H81" s="169" t="n">
        <x:v>148</x:v>
      </x:c>
      <x:c r="I81" s="169" t="n">
        <x:v>21844</x:v>
      </x:c>
      <x:c r="J81" s="169" t="n">
        <x:v>1927</x:v>
      </x:c>
      <x:c r="K81" s="169" t="n">
        <x:v>2318.36</x:v>
      </x:c>
      <x:c r="L81" s="169" t="n">
        <x:v>57661002</x:v>
      </x:c>
      <x:c r="M81" s="169" t="n">
        <x:v>60059924</x:v>
      </x:c>
      <x:c r="N81" s="169" t="n">
        <x:v>-2398922</x:v>
      </x:c>
      <x:c r="O81" s="166" t="str"/>
      <x:c r="P81" s="169" t="n">
        <x:v>8222</x:v>
      </x:c>
      <x:c r="Q81" s="169" t="n">
        <x:v>56131334</x:v>
      </x:c>
      <x:c r="R81" s="169" t="n">
        <x:v>16996496</x:v>
      </x:c>
      <x:c r="S81" s="171" t="n">
        <x:f>IF(Q81&gt;0,R81/Q81,"")</x:f>
        <x:v>0.302798718448416</x:v>
      </x:c>
      <x:c r="T81" s="166" t="n">
        <x:f>IF(L81&gt;0,IF(N81&lt;0,1,0),"")</x:f>
        <x:v>1</x:v>
      </x:c>
      <x:c r="U81" s="166" t="n">
        <x:f>IF(Q81&gt;0,IF(S81&lt;$X$2,1,IF(S81&lt;$X$3,2,3)),"")</x:f>
        <x:v>2</x:v>
      </x:c>
    </x:row>
    <x:row r="82">
      <x:c r="A82" s="166" t="str">
        <x:v>106040962</x:v>
      </x:c>
      <x:c r="B82" s="166" t="str">
        <x:v>ENLOE HEALTH</x:v>
      </x:c>
      <x:c r="C82" s="166" t="str">
        <x:v>Butte</x:v>
      </x:c>
      <x:c r="D82" s="166" t="str">
        <x:v>01 - NORTHERN CALIFORNIA</x:v>
      </x:c>
      <x:c r="E82" s="166" t="str">
        <x:v>Non-Profit</x:v>
      </x:c>
      <x:c r="F82" s="169" t="n">
        <x:v>366</x:v>
      </x:c>
      <x:c r="G82" s="169" t="n">
        <x:v>298</x:v>
      </x:c>
      <x:c r="H82" s="169" t="n">
        <x:v>298</x:v>
      </x:c>
      <x:c r="I82" s="169" t="n">
        <x:v>84219</x:v>
      </x:c>
      <x:c r="J82" s="169" t="n">
        <x:v>18699</x:v>
      </x:c>
      <x:c r="K82" s="169" t="n">
        <x:v>39196.972</x:v>
      </x:c>
      <x:c r="L82" s="169" t="n">
        <x:v>993055858</x:v>
      </x:c>
      <x:c r="M82" s="169" t="n">
        <x:v>937747093</x:v>
      </x:c>
      <x:c r="N82" s="169" t="n">
        <x:v>55308765</x:v>
      </x:c>
      <x:c r="O82" s="166" t="str"/>
      <x:c r="P82" s="169" t="n">
        <x:v>80345</x:v>
      </x:c>
      <x:c r="Q82" s="169" t="n">
        <x:v>984752566</x:v>
      </x:c>
      <x:c r="R82" s="169" t="n">
        <x:v>157210181</x:v>
      </x:c>
      <x:c r="S82" s="171" t="n">
        <x:f>IF(Q82&gt;0,R82/Q82,"")</x:f>
        <x:v>0.1596443476543325</x:v>
      </x:c>
      <x:c r="T82" s="166" t="n">
        <x:f>IF(L82&gt;0,IF(N82&lt;0,1,0),"")</x:f>
        <x:v>0</x:v>
      </x:c>
      <x:c r="U82" s="166" t="n">
        <x:f>IF(Q82&gt;0,IF(S82&lt;$X$2,1,IF(S82&lt;$X$3,2,3)),"")</x:f>
        <x:v>1</x:v>
      </x:c>
    </x:row>
    <x:row r="83">
      <x:c r="A83" s="166" t="str">
        <x:v>106474007</x:v>
      </x:c>
      <x:c r="B83" s="166" t="str">
        <x:v>FAIRCHILD MEDICAL CENTER</x:v>
      </x:c>
      <x:c r="C83" s="166" t="str">
        <x:v>Siskiyou</x:v>
      </x:c>
      <x:c r="D83" s="166" t="str">
        <x:v>01 - NORTHERN CALIFORNIA</x:v>
      </x:c>
      <x:c r="E83" s="166" t="str">
        <x:v>Non-Profit</x:v>
      </x:c>
      <x:c r="F83" s="169" t="n">
        <x:v>366</x:v>
      </x:c>
      <x:c r="G83" s="169" t="n">
        <x:v>28</x:v>
      </x:c>
      <x:c r="H83" s="169" t="n">
        <x:v>25</x:v>
      </x:c>
      <x:c r="I83" s="169" t="n">
        <x:v>4648</x:v>
      </x:c>
      <x:c r="J83" s="169" t="n">
        <x:v>1336</x:v>
      </x:c>
      <x:c r="K83" s="169" t="n">
        <x:v>6369.4</x:v>
      </x:c>
      <x:c r="L83" s="169" t="n">
        <x:v>117141340</x:v>
      </x:c>
      <x:c r="M83" s="169" t="n">
        <x:v>116410818</x:v>
      </x:c>
      <x:c r="N83" s="169" t="n">
        <x:v>730522</x:v>
      </x:c>
      <x:c r="O83" s="166" t="str"/>
      <x:c r="P83" s="169" t="n">
        <x:v>13451</x:v>
      </x:c>
      <x:c r="Q83" s="169" t="n">
        <x:v>114997574</x:v>
      </x:c>
      <x:c r="R83" s="169" t="n">
        <x:v>28052208</x:v>
      </x:c>
      <x:c r="S83" s="171" t="n">
        <x:f>IF(Q83&gt;0,R83/Q83,"")</x:f>
        <x:v>0.2439373894965819</x:v>
      </x:c>
      <x:c r="T83" s="166" t="n">
        <x:f>IF(L83&gt;0,IF(N83&lt;0,1,0),"")</x:f>
        <x:v>0</x:v>
      </x:c>
      <x:c r="U83" s="166" t="n">
        <x:f>IF(Q83&gt;0,IF(S83&lt;$X$2,1,IF(S83&lt;$X$3,2,3)),"")</x:f>
        <x:v>1</x:v>
      </x:c>
    </x:row>
    <x:row r="84">
      <x:c r="A84" s="166" t="str">
        <x:v>106301357</x:v>
      </x:c>
      <x:c r="B84" s="166" t="str">
        <x:v>FOOTHILL REGIONAL MEDICAL CENTER</x:v>
      </x:c>
      <x:c r="C84" s="166" t="str">
        <x:v>Orange</x:v>
      </x:c>
      <x:c r="D84" s="166" t="str">
        <x:v>13 - ORANGE COUNTY</x:v>
      </x:c>
      <x:c r="E84" s="166" t="str">
        <x:v>Investor</x:v>
      </x:c>
      <x:c r="F84" s="169" t="n">
        <x:v>366</x:v>
      </x:c>
      <x:c r="G84" s="169" t="n">
        <x:v>153</x:v>
      </x:c>
      <x:c r="H84" s="169" t="n">
        <x:v>153</x:v>
      </x:c>
      <x:c r="I84" s="169" t="n">
        <x:v>23930</x:v>
      </x:c>
      <x:c r="J84" s="169" t="n">
        <x:v>4785</x:v>
      </x:c>
      <x:c r="K84" s="169" t="n">
        <x:v>5466.803</x:v>
      </x:c>
      <x:c r="L84" s="169" t="n">
        <x:v>212920568</x:v>
      </x:c>
      <x:c r="M84" s="169" t="n">
        <x:v>220768267</x:v>
      </x:c>
      <x:c r="N84" s="169" t="n">
        <x:v>-7847699</x:v>
      </x:c>
      <x:c r="O84" s="166" t="str"/>
      <x:c r="P84" s="169" t="n">
        <x:v>8021</x:v>
      </x:c>
      <x:c r="Q84" s="169" t="n">
        <x:v>212660145</x:v>
      </x:c>
      <x:c r="R84" s="169" t="n">
        <x:v>76266638</x:v>
      </x:c>
      <x:c r="S84" s="171" t="n">
        <x:f>IF(Q84&gt;0,R84/Q84,"")</x:f>
        <x:v>0.35863155270584435</x:v>
      </x:c>
      <x:c r="T84" s="166" t="n">
        <x:f>IF(L84&gt;0,IF(N84&lt;0,1,0),"")</x:f>
        <x:v>1</x:v>
      </x:c>
      <x:c r="U84" s="166" t="n">
        <x:f>IF(Q84&gt;0,IF(S84&lt;$X$2,1,IF(S84&lt;$X$3,2,3)),"")</x:f>
        <x:v>2</x:v>
      </x:c>
    </x:row>
    <x:row r="85">
      <x:c r="A85" s="166" t="str">
        <x:v>106400480</x:v>
      </x:c>
      <x:c r="B85" s="166" t="str">
        <x:v>FRENCH HOSPITAL MEDICAL CENTER - SAN LUIS OBISPO</x:v>
      </x:c>
      <x:c r="C85" s="166" t="str">
        <x:v>San Luis Obispo</x:v>
      </x:c>
      <x:c r="D85" s="166" t="str">
        <x:v>08 - MID-COAST</x:v>
      </x:c>
      <x:c r="E85" s="166" t="str">
        <x:v>Non-Profit</x:v>
      </x:c>
      <x:c r="F85" s="169" t="n">
        <x:v>366</x:v>
      </x:c>
      <x:c r="G85" s="169" t="n">
        <x:v>98</x:v>
      </x:c>
      <x:c r="H85" s="169" t="n">
        <x:v>98</x:v>
      </x:c>
      <x:c r="I85" s="169" t="n">
        <x:v>20094</x:v>
      </x:c>
      <x:c r="J85" s="169" t="n">
        <x:v>5226</x:v>
      </x:c>
      <x:c r="K85" s="169" t="n">
        <x:v>10550.538</x:v>
      </x:c>
      <x:c r="L85" s="169" t="n">
        <x:v>251881485</x:v>
      </x:c>
      <x:c r="M85" s="169" t="n">
        <x:v>226335851</x:v>
      </x:c>
      <x:c r="N85" s="169" t="n">
        <x:v>25545634</x:v>
      </x:c>
      <x:c r="O85" s="166" t="str"/>
      <x:c r="P85" s="169" t="n">
        <x:v>28346</x:v>
      </x:c>
      <x:c r="Q85" s="169" t="n">
        <x:v>246088629</x:v>
      </x:c>
      <x:c r="R85" s="169" t="n">
        <x:v>27718939</x:v>
      </x:c>
      <x:c r="S85" s="171" t="n">
        <x:f>IF(Q85&gt;0,R85/Q85,"")</x:f>
        <x:v>0.11263803253583082</x:v>
      </x:c>
      <x:c r="T85" s="166" t="n">
        <x:f>IF(L85&gt;0,IF(N85&lt;0,1,0),"")</x:f>
        <x:v>0</x:v>
      </x:c>
      <x:c r="U85" s="166" t="n">
        <x:f>IF(Q85&gt;0,IF(S85&lt;$X$2,1,IF(S85&lt;$X$3,2,3)),"")</x:f>
        <x:v>1</x:v>
      </x:c>
    </x:row>
    <x:row r="86">
      <x:c r="A86" s="166" t="str">
        <x:v>106301283</x:v>
      </x:c>
      <x:c r="B86" s="166" t="str">
        <x:v>GARDEN GROVE HOSPITAL AND MEDICAL CENTER</x:v>
      </x:c>
      <x:c r="C86" s="166" t="str">
        <x:v>Orange</x:v>
      </x:c>
      <x:c r="D86" s="166" t="str">
        <x:v>13 - ORANGE COUNTY</x:v>
      </x:c>
      <x:c r="E86" s="166" t="str">
        <x:v>Investor</x:v>
      </x:c>
      <x:c r="F86" s="169" t="n">
        <x:v>366</x:v>
      </x:c>
      <x:c r="G86" s="169" t="n">
        <x:v>167</x:v>
      </x:c>
      <x:c r="H86" s="169" t="n">
        <x:v>167</x:v>
      </x:c>
      <x:c r="I86" s="169" t="n">
        <x:v>13881</x:v>
      </x:c>
      <x:c r="J86" s="169" t="n">
        <x:v>3156</x:v>
      </x:c>
      <x:c r="K86" s="169" t="n">
        <x:v>4718.218</x:v>
      </x:c>
      <x:c r="L86" s="169" t="n">
        <x:v>60589323</x:v>
      </x:c>
      <x:c r="M86" s="169" t="n">
        <x:v>77513144</x:v>
      </x:c>
      <x:c r="N86" s="169" t="n">
        <x:v>-16923821</x:v>
      </x:c>
      <x:c r="O86" s="166" t="str"/>
      <x:c r="P86" s="169" t="n">
        <x:v>22809</x:v>
      </x:c>
      <x:c r="Q86" s="169" t="n">
        <x:v>60149488</x:v>
      </x:c>
      <x:c r="R86" s="169" t="n">
        <x:v>14913278</x:v>
      </x:c>
      <x:c r="S86" s="171" t="n">
        <x:f>IF(Q86&gt;0,R86/Q86,"")</x:f>
        <x:v>0.2479369067946181</x:v>
      </x:c>
      <x:c r="T86" s="166" t="n">
        <x:f>IF(L86&gt;0,IF(N86&lt;0,1,0),"")</x:f>
        <x:v>1</x:v>
      </x:c>
      <x:c r="U86" s="166" t="n">
        <x:f>IF(Q86&gt;0,IF(S86&lt;$X$2,1,IF(S86&lt;$X$3,2,3)),"")</x:f>
        <x:v>1</x:v>
      </x:c>
    </x:row>
    <x:row r="87">
      <x:c r="A87" s="166" t="str">
        <x:v>106190315</x:v>
      </x:c>
      <x:c r="B87" s="166" t="str">
        <x:v>GARFIELD MEDICAL CENTER</x:v>
      </x:c>
      <x:c r="C87" s="166" t="str">
        <x:v>Los Angeles</x:v>
      </x:c>
      <x:c r="D87" s="166" t="str">
        <x:v>11 - LOS ANGELES COUNTY</x:v>
      </x:c>
      <x:c r="E87" s="166" t="str">
        <x:v>Investor</x:v>
      </x:c>
      <x:c r="F87" s="169" t="n">
        <x:v>366</x:v>
      </x:c>
      <x:c r="G87" s="169" t="n">
        <x:v>210</x:v>
      </x:c>
      <x:c r="H87" s="169" t="n">
        <x:v>210</x:v>
      </x:c>
      <x:c r="I87" s="169" t="n">
        <x:v>46738</x:v>
      </x:c>
      <x:c r="J87" s="169" t="n">
        <x:v>9080</x:v>
      </x:c>
      <x:c r="K87" s="169" t="n">
        <x:v>12357.329</x:v>
      </x:c>
      <x:c r="L87" s="169" t="n">
        <x:v>311478046</x:v>
      </x:c>
      <x:c r="M87" s="169" t="n">
        <x:v>330845801</x:v>
      </x:c>
      <x:c r="N87" s="169" t="n">
        <x:v>-19367755</x:v>
      </x:c>
      <x:c r="O87" s="166" t="str"/>
      <x:c r="P87" s="169" t="n">
        <x:v>19925</x:v>
      </x:c>
      <x:c r="Q87" s="169" t="n">
        <x:v>310371864</x:v>
      </x:c>
      <x:c r="R87" s="169" t="n">
        <x:v>164802540</x:v>
      </x:c>
      <x:c r="S87" s="171" t="n">
        <x:f>IF(Q87&gt;0,R87/Q87,"")</x:f>
        <x:v>0.5309841487435859</x:v>
      </x:c>
      <x:c r="T87" s="166" t="n">
        <x:f>IF(L87&gt;0,IF(N87&lt;0,1,0),"")</x:f>
        <x:v>1</x:v>
      </x:c>
      <x:c r="U87" s="166" t="n">
        <x:f>IF(Q87&gt;0,IF(S87&lt;$X$2,1,IF(S87&lt;$X$3,2,3)),"")</x:f>
        <x:v>3</x:v>
      </x:c>
    </x:row>
    <x:row r="88">
      <x:c r="A88" s="166" t="str">
        <x:v>106270777</x:v>
      </x:c>
      <x:c r="B88" s="166" t="str">
        <x:v>GEORGE L. MEE MEMORIAL HOSPITAL</x:v>
      </x:c>
      <x:c r="C88" s="166" t="str">
        <x:v>Monterey</x:v>
      </x:c>
      <x:c r="D88" s="166" t="str">
        <x:v>08 - MID-COAST</x:v>
      </x:c>
      <x:c r="E88" s="166" t="str">
        <x:v>Non-Profit</x:v>
      </x:c>
      <x:c r="F88" s="169" t="n">
        <x:v>366</x:v>
      </x:c>
      <x:c r="G88" s="169" t="n">
        <x:v>61</x:v>
      </x:c>
      <x:c r="H88" s="169" t="n">
        <x:v>61</x:v>
      </x:c>
      <x:c r="I88" s="169" t="n">
        <x:v>13160</x:v>
      </x:c>
      <x:c r="J88" s="169" t="n">
        <x:v>441</x:v>
      </x:c>
      <x:c r="K88" s="169" t="n">
        <x:v>1895.798</x:v>
      </x:c>
      <x:c r="L88" s="169" t="n">
        <x:v>71912208</x:v>
      </x:c>
      <x:c r="M88" s="169" t="n">
        <x:v>72604344</x:v>
      </x:c>
      <x:c r="N88" s="169" t="n">
        <x:v>-692136</x:v>
      </x:c>
      <x:c r="O88" s="166" t="str"/>
      <x:c r="P88" s="169" t="n">
        <x:v>18305</x:v>
      </x:c>
      <x:c r="Q88" s="169" t="n">
        <x:v>70399827</x:v>
      </x:c>
      <x:c r="R88" s="169" t="n">
        <x:v>40899516</x:v>
      </x:c>
      <x:c r="S88" s="171" t="n">
        <x:f>IF(Q88&gt;0,R88/Q88,"")</x:f>
        <x:v>0.5809604617352255</x:v>
      </x:c>
      <x:c r="T88" s="166" t="n">
        <x:f>IF(L88&gt;0,IF(N88&lt;0,1,0),"")</x:f>
        <x:v>1</x:v>
      </x:c>
      <x:c r="U88" s="166" t="n">
        <x:f>IF(Q88&gt;0,IF(S88&lt;$X$2,1,IF(S88&lt;$X$3,2,3)),"")</x:f>
        <x:v>3</x:v>
      </x:c>
    </x:row>
    <x:row r="89">
      <x:c r="A89" s="166" t="str">
        <x:v>106190522</x:v>
      </x:c>
      <x:c r="B89" s="166" t="str">
        <x:v>GLENDALE MEMORIAL HOSPITAL AND HEALTH CTR</x:v>
      </x:c>
      <x:c r="C89" s="166" t="str">
        <x:v>Los Angeles</x:v>
      </x:c>
      <x:c r="D89" s="166" t="str">
        <x:v>11 - LOS ANGELES COUNTY</x:v>
      </x:c>
      <x:c r="E89" s="166" t="str">
        <x:v>Non-Profit</x:v>
      </x:c>
      <x:c r="F89" s="169" t="n">
        <x:v>366</x:v>
      </x:c>
      <x:c r="G89" s="169" t="n">
        <x:v>304</x:v>
      </x:c>
      <x:c r="H89" s="169" t="n">
        <x:v>285</x:v>
      </x:c>
      <x:c r="I89" s="169" t="n">
        <x:v>48022</x:v>
      </x:c>
      <x:c r="J89" s="169" t="n">
        <x:v>10563</x:v>
      </x:c>
      <x:c r="K89" s="169" t="n">
        <x:v>16043.238</x:v>
      </x:c>
      <x:c r="L89" s="169" t="n">
        <x:v>292798193</x:v>
      </x:c>
      <x:c r="M89" s="169" t="n">
        <x:v>336596025</x:v>
      </x:c>
      <x:c r="N89" s="169" t="n">
        <x:v>-43797832</x:v>
      </x:c>
      <x:c r="O89" s="166" t="str"/>
      <x:c r="P89" s="169" t="n">
        <x:v>36215</x:v>
      </x:c>
      <x:c r="Q89" s="169" t="n">
        <x:v>290608095</x:v>
      </x:c>
      <x:c r="R89" s="169" t="n">
        <x:v>137891134</x:v>
      </x:c>
      <x:c r="S89" s="171" t="n">
        <x:f>IF(Q89&gt;0,R89/Q89,"")</x:f>
        <x:v>0.4744917171009982</x:v>
      </x:c>
      <x:c r="T89" s="166" t="n">
        <x:f>IF(L89&gt;0,IF(N89&lt;0,1,0),"")</x:f>
        <x:v>1</x:v>
      </x:c>
      <x:c r="U89" s="166" t="n">
        <x:f>IF(Q89&gt;0,IF(S89&lt;$X$2,1,IF(S89&lt;$X$3,2,3)),"")</x:f>
        <x:v>2</x:v>
      </x:c>
    </x:row>
    <x:row r="90">
      <x:c r="A90" s="166" t="str">
        <x:v>106110889</x:v>
      </x:c>
      <x:c r="B90" s="166" t="str">
        <x:v>GLENN MEDICAL CENTER</x:v>
      </x:c>
      <x:c r="C90" s="166" t="str">
        <x:v>Glenn</x:v>
      </x:c>
      <x:c r="D90" s="166" t="str">
        <x:v>01 - NORTHERN CALIFORNIA</x:v>
      </x:c>
      <x:c r="E90" s="166" t="str">
        <x:v>Investor</x:v>
      </x:c>
      <x:c r="F90" s="169" t="n">
        <x:v>366</x:v>
      </x:c>
      <x:c r="G90" s="169" t="n">
        <x:v>47</x:v>
      </x:c>
      <x:c r="H90" s="169" t="n">
        <x:v>25</x:v>
      </x:c>
      <x:c r="I90" s="169" t="n">
        <x:v>7426</x:v>
      </x:c>
      <x:c r="J90" s="169" t="n">
        <x:v>117</x:v>
      </x:c>
      <x:c r="K90" s="169" t="n">
        <x:v>362.411</x:v>
      </x:c>
      <x:c r="L90" s="169" t="n">
        <x:v>29160572</x:v>
      </x:c>
      <x:c r="M90" s="169" t="n">
        <x:v>36151411</x:v>
      </x:c>
      <x:c r="N90" s="169" t="n">
        <x:v>-6990839</x:v>
      </x:c>
      <x:c r="O90" s="166" t="str"/>
      <x:c r="P90" s="169" t="n">
        <x:v>6352</x:v>
      </x:c>
      <x:c r="Q90" s="169" t="n">
        <x:v>28801996</x:v>
      </x:c>
      <x:c r="R90" s="169" t="n">
        <x:v>7992099</x:v>
      </x:c>
      <x:c r="S90" s="171" t="n">
        <x:f>IF(Q90&gt;0,R90/Q90,"")</x:f>
        <x:v>0.2774842063029243</x:v>
      </x:c>
      <x:c r="T90" s="166" t="n">
        <x:f>IF(L90&gt;0,IF(N90&lt;0,1,0),"")</x:f>
        <x:v>1</x:v>
      </x:c>
      <x:c r="U90" s="166" t="n">
        <x:f>IF(Q90&gt;0,IF(S90&lt;$X$2,1,IF(S90&lt;$X$3,2,3)),"")</x:f>
        <x:v>2</x:v>
      </x:c>
    </x:row>
    <x:row r="91">
      <x:c r="A91" s="166" t="str">
        <x:v>106420483</x:v>
      </x:c>
      <x:c r="B91" s="166" t="str">
        <x:v>GOLETA VALLEY COTTAGE HOSPITAL</x:v>
      </x:c>
      <x:c r="C91" s="166" t="str">
        <x:v>Santa Barbara</x:v>
      </x:c>
      <x:c r="D91" s="166" t="str">
        <x:v>10 - SANTA BARBARA / VENTURA</x:v>
      </x:c>
      <x:c r="E91" s="166" t="str">
        <x:v>Non-Profit</x:v>
      </x:c>
      <x:c r="F91" s="169" t="n">
        <x:v>366</x:v>
      </x:c>
      <x:c r="G91" s="169" t="n">
        <x:v>48</x:v>
      </x:c>
      <x:c r="H91" s="169" t="n">
        <x:v>24</x:v>
      </x:c>
      <x:c r="I91" s="169" t="n">
        <x:v>2952</x:v>
      </x:c>
      <x:c r="J91" s="169" t="n">
        <x:v>1139</x:v>
      </x:c>
      <x:c r="K91" s="169" t="n">
        <x:v>4916.602</x:v>
      </x:c>
      <x:c r="L91" s="169" t="n">
        <x:v>130483804</x:v>
      </x:c>
      <x:c r="M91" s="169" t="n">
        <x:v>105785537</x:v>
      </x:c>
      <x:c r="N91" s="169" t="n">
        <x:v>24698267</x:v>
      </x:c>
      <x:c r="O91" s="166" t="str"/>
      <x:c r="P91" s="169" t="n">
        <x:v>24885</x:v>
      </x:c>
      <x:c r="Q91" s="169" t="n">
        <x:v>129789018</x:v>
      </x:c>
      <x:c r="R91" s="169" t="n">
        <x:v>5866439</x:v>
      </x:c>
      <x:c r="S91" s="171" t="n">
        <x:f>IF(Q91&gt;0,R91/Q91,"")</x:f>
        <x:v>0.0451998103568362</x:v>
      </x:c>
      <x:c r="T91" s="166" t="n">
        <x:f>IF(L91&gt;0,IF(N91&lt;0,1,0),"")</x:f>
        <x:v>0</x:v>
      </x:c>
      <x:c r="U91" s="166" t="n">
        <x:f>IF(Q91&gt;0,IF(S91&lt;$X$2,1,IF(S91&lt;$X$3,2,3)),"")</x:f>
        <x:v>1</x:v>
      </x:c>
    </x:row>
    <x:row r="92">
      <x:c r="A92" s="166" t="str">
        <x:v>106150775</x:v>
      </x:c>
      <x:c r="B92" s="166" t="str">
        <x:v>GOOD SAMARITAN HOSPITAL - BAKERSFIELD</x:v>
      </x:c>
      <x:c r="C92" s="166" t="str">
        <x:v>Kern</x:v>
      </x:c>
      <x:c r="D92" s="166" t="str">
        <x:v>09 - CENTRAL</x:v>
      </x:c>
      <x:c r="E92" s="166" t="str">
        <x:v>Investor</x:v>
      </x:c>
      <x:c r="F92" s="169" t="n">
        <x:v>366</x:v>
      </x:c>
      <x:c r="G92" s="169" t="n">
        <x:v>64</x:v>
      </x:c>
      <x:c r="H92" s="169" t="n">
        <x:v>64</x:v>
      </x:c>
      <x:c r="I92" s="169" t="n">
        <x:v>12011</x:v>
      </x:c>
      <x:c r="J92" s="169" t="n">
        <x:v>3152</x:v>
      </x:c>
      <x:c r="K92" s="169" t="n">
        <x:v>4251.237</x:v>
      </x:c>
      <x:c r="L92" s="169" t="n">
        <x:v>54900160</x:v>
      </x:c>
      <x:c r="M92" s="169" t="n">
        <x:v>54967330</x:v>
      </x:c>
      <x:c r="N92" s="169" t="n">
        <x:v>-67170</x:v>
      </x:c>
      <x:c r="O92" s="166" t="str"/>
      <x:c r="P92" s="169" t="n">
        <x:v>0</x:v>
      </x:c>
      <x:c r="Q92" s="169" t="n">
        <x:v>52475496</x:v>
      </x:c>
      <x:c r="R92" s="169" t="n">
        <x:v>42767877</x:v>
      </x:c>
      <x:c r="S92" s="171" t="n">
        <x:f>IF(Q92&gt;0,R92/Q92,"")</x:f>
        <x:v>0.8150066270931484</x:v>
      </x:c>
      <x:c r="T92" s="166" t="n">
        <x:f>IF(L92&gt;0,IF(N92&lt;0,1,0),"")</x:f>
        <x:v>1</x:v>
      </x:c>
      <x:c r="U92" s="166" t="n">
        <x:f>IF(Q92&gt;0,IF(S92&lt;$X$2,1,IF(S92&lt;$X$3,2,3)),"")</x:f>
        <x:v>3</x:v>
      </x:c>
    </x:row>
    <x:row r="93">
      <x:c r="A93" s="166" t="str">
        <x:v>106430779</x:v>
      </x:c>
      <x:c r="B93" s="166" t="str">
        <x:v>GOOD SAMARITAN HOSPITAL - SAN JOSE</x:v>
      </x:c>
      <x:c r="C93" s="166" t="str">
        <x:v>Santa Clara</x:v>
      </x:c>
      <x:c r="D93" s="166" t="str">
        <x:v>07 - SANTA CLARA</x:v>
      </x:c>
      <x:c r="E93" s="166" t="str">
        <x:v>Investor</x:v>
      </x:c>
      <x:c r="F93" s="169" t="n">
        <x:v>366</x:v>
      </x:c>
      <x:c r="G93" s="169" t="n">
        <x:v>474</x:v>
      </x:c>
      <x:c r="H93" s="169" t="n">
        <x:v>359</x:v>
      </x:c>
      <x:c r="I93" s="169" t="n">
        <x:v>84884</x:v>
      </x:c>
      <x:c r="J93" s="169" t="n">
        <x:v>16149</x:v>
      </x:c>
      <x:c r="K93" s="169" t="n">
        <x:v>25656.579</x:v>
      </x:c>
      <x:c r="L93" s="169" t="n">
        <x:v>776170211</x:v>
      </x:c>
      <x:c r="M93" s="169" t="n">
        <x:v>671015282</x:v>
      </x:c>
      <x:c r="N93" s="169" t="n">
        <x:v>105154929</x:v>
      </x:c>
      <x:c r="O93" s="166" t="str"/>
      <x:c r="P93" s="169" t="n">
        <x:v>82369</x:v>
      </x:c>
      <x:c r="Q93" s="169" t="n">
        <x:v>771681332</x:v>
      </x:c>
      <x:c r="R93" s="169" t="n">
        <x:v>61332550</x:v>
      </x:c>
      <x:c r="S93" s="171" t="n">
        <x:f>IF(Q93&gt;0,R93/Q93,"")</x:f>
        <x:v>0.07947911586903596</x:v>
      </x:c>
      <x:c r="T93" s="166" t="n">
        <x:f>IF(L93&gt;0,IF(N93&lt;0,1,0),"")</x:f>
        <x:v>0</x:v>
      </x:c>
      <x:c r="U93" s="166" t="n">
        <x:f>IF(Q93&gt;0,IF(S93&lt;$X$2,1,IF(S93&lt;$X$3,2,3)),"")</x:f>
        <x:v>1</x:v>
      </x:c>
    </x:row>
    <x:row r="94">
      <x:c r="A94" s="166" t="str">
        <x:v>106190352</x:v>
      </x:c>
      <x:c r="B94" s="166" t="str">
        <x:v>GREATER EL MONTE COMMUNITY HOSPITAL</x:v>
      </x:c>
      <x:c r="C94" s="166" t="str">
        <x:v>Los Angeles</x:v>
      </x:c>
      <x:c r="D94" s="166" t="str">
        <x:v>11 - LOS ANGELES COUNTY</x:v>
      </x:c>
      <x:c r="E94" s="166" t="str">
        <x:v>Investor</x:v>
      </x:c>
      <x:c r="F94" s="169" t="n">
        <x:v>366</x:v>
      </x:c>
      <x:c r="G94" s="169" t="n">
        <x:v>117</x:v>
      </x:c>
      <x:c r="H94" s="169" t="n">
        <x:v>117</x:v>
      </x:c>
      <x:c r="I94" s="169" t="n">
        <x:v>15166</x:v>
      </x:c>
      <x:c r="J94" s="169" t="n">
        <x:v>1973</x:v>
      </x:c>
      <x:c r="K94" s="169" t="n">
        <x:v>3019.014</x:v>
      </x:c>
      <x:c r="L94" s="169" t="n">
        <x:v>62650052</x:v>
      </x:c>
      <x:c r="M94" s="169" t="n">
        <x:v>69171408</x:v>
      </x:c>
      <x:c r="N94" s="169" t="n">
        <x:v>-6521356</x:v>
      </x:c>
      <x:c r="O94" s="166" t="str"/>
      <x:c r="P94" s="169" t="n">
        <x:v>26271</x:v>
      </x:c>
      <x:c r="Q94" s="169" t="n">
        <x:v>62563901</x:v>
      </x:c>
      <x:c r="R94" s="169" t="n">
        <x:v>39627016</x:v>
      </x:c>
      <x:c r="S94" s="171" t="n">
        <x:f>IF(Q94&gt;0,R94/Q94,"")</x:f>
        <x:v>0.6333846733757859</x:v>
      </x:c>
      <x:c r="T94" s="166" t="n">
        <x:f>IF(L94&gt;0,IF(N94&lt;0,1,0),"")</x:f>
        <x:v>1</x:v>
      </x:c>
      <x:c r="U94" s="166" t="n">
        <x:f>IF(Q94&gt;0,IF(S94&lt;$X$2,1,IF(S94&lt;$X$3,2,3)),"")</x:f>
        <x:v>3</x:v>
      </x:c>
    </x:row>
    <x:row r="95">
      <x:c r="A95" s="166" t="str">
        <x:v>106350784</x:v>
      </x:c>
      <x:c r="B95" s="166" t="str">
        <x:v>HAZEL HAWKINS MEMORIAL HOSPITAL</x:v>
      </x:c>
      <x:c r="C95" s="166" t="str">
        <x:v>San Benito</x:v>
      </x:c>
      <x:c r="D95" s="166" t="str">
        <x:v>08 - MID-COAST</x:v>
      </x:c>
      <x:c r="E95" s="166" t="str">
        <x:v>District</x:v>
      </x:c>
      <x:c r="F95" s="169" t="n">
        <x:v>366</x:v>
      </x:c>
      <x:c r="G95" s="169" t="n">
        <x:v>144</x:v>
      </x:c>
      <x:c r="H95" s="169" t="n">
        <x:v>135</x:v>
      </x:c>
      <x:c r="I95" s="169" t="n">
        <x:v>38112</x:v>
      </x:c>
      <x:c r="J95" s="169" t="n">
        <x:v>2107</x:v>
      </x:c>
      <x:c r="K95" s="169" t="n">
        <x:v>8057.162</x:v>
      </x:c>
      <x:c r="L95" s="169" t="n">
        <x:v>153406221</x:v>
      </x:c>
      <x:c r="M95" s="169" t="n">
        <x:v>143606389</x:v>
      </x:c>
      <x:c r="N95" s="169" t="n">
        <x:v>9799832</x:v>
      </x:c>
      <x:c r="O95" s="166" t="str"/>
      <x:c r="P95" s="169" t="n">
        <x:v>26793</x:v>
      </x:c>
      <x:c r="Q95" s="169" t="n">
        <x:v>151940474</x:v>
      </x:c>
      <x:c r="R95" s="169" t="n">
        <x:v>67620484</x:v>
      </x:c>
      <x:c r="S95" s="171" t="n">
        <x:f>IF(Q95&gt;0,R95/Q95,"")</x:f>
        <x:v>0.4450458934332402</x:v>
      </x:c>
      <x:c r="T95" s="166" t="n">
        <x:f>IF(L95&gt;0,IF(N95&lt;0,1,0),"")</x:f>
        <x:v>0</x:v>
      </x:c>
      <x:c r="U95" s="166" t="n">
        <x:f>IF(Q95&gt;0,IF(S95&lt;$X$2,1,IF(S95&lt;$X$3,2,3)),"")</x:f>
        <x:v>2</x:v>
      </x:c>
    </x:row>
    <x:row r="96">
      <x:c r="A96" s="166" t="str">
        <x:v>106490964</x:v>
      </x:c>
      <x:c r="B96" s="166" t="str">
        <x:v>HEALDSBURG HOSPITAL</x:v>
      </x:c>
      <x:c r="C96" s="166" t="str">
        <x:v>Sonoma</x:v>
      </x:c>
      <x:c r="D96" s="166" t="str">
        <x:v>03 - NORTH BAY</x:v>
      </x:c>
      <x:c r="E96" s="166" t="str">
        <x:v>Non-Profit</x:v>
      </x:c>
      <x:c r="F96" s="169" t="n">
        <x:v>366</x:v>
      </x:c>
      <x:c r="G96" s="169" t="n">
        <x:v>43</x:v>
      </x:c>
      <x:c r="H96" s="169" t="n">
        <x:v>28</x:v>
      </x:c>
      <x:c r="I96" s="169" t="n">
        <x:v>8396</x:v>
      </x:c>
      <x:c r="J96" s="169" t="n">
        <x:v>986</x:v>
      </x:c>
      <x:c r="K96" s="169" t="n">
        <x:v>4110.674</x:v>
      </x:c>
      <x:c r="L96" s="169" t="n">
        <x:v>71616973</x:v>
      </x:c>
      <x:c r="M96" s="169" t="n">
        <x:v>73508019</x:v>
      </x:c>
      <x:c r="N96" s="169" t="n">
        <x:v>-1891046</x:v>
      </x:c>
      <x:c r="O96" s="166" t="str"/>
      <x:c r="P96" s="169" t="n">
        <x:v>6435</x:v>
      </x:c>
      <x:c r="Q96" s="169" t="n">
        <x:v>70794697</x:v>
      </x:c>
      <x:c r="R96" s="169" t="n">
        <x:v>24690647</x:v>
      </x:c>
      <x:c r="S96" s="171" t="n">
        <x:f>IF(Q96&gt;0,R96/Q96,"")</x:f>
        <x:v>0.3487640748006874</x:v>
      </x:c>
      <x:c r="T96" s="166" t="n">
        <x:f>IF(L96&gt;0,IF(N96&lt;0,1,0),"")</x:f>
        <x:v>1</x:v>
      </x:c>
      <x:c r="U96" s="166" t="n">
        <x:f>IF(Q96&gt;0,IF(S96&lt;$X$2,1,IF(S96&lt;$X$3,2,3)),"")</x:f>
        <x:v>2</x:v>
      </x:c>
    </x:row>
    <x:row r="97">
      <x:c r="A97" s="166" t="str">
        <x:v>106304159</x:v>
      </x:c>
      <x:c r="B97" s="166" t="str">
        <x:v>HEALTHBRIDGE CHILDREN'S HOSPITAL - ORANGE</x:v>
      </x:c>
      <x:c r="C97" s="166" t="str">
        <x:v>Orange</x:v>
      </x:c>
      <x:c r="D97" s="166" t="str">
        <x:v>13 - ORANGE COUNTY</x:v>
      </x:c>
      <x:c r="E97" s="166" t="str">
        <x:v>Investor</x:v>
      </x:c>
      <x:c r="F97" s="169" t="n">
        <x:v>366</x:v>
      </x:c>
      <x:c r="G97" s="169" t="n">
        <x:v>27</x:v>
      </x:c>
      <x:c r="H97" s="169" t="n">
        <x:v>27</x:v>
      </x:c>
      <x:c r="I97" s="169" t="n">
        <x:v>7735</x:v>
      </x:c>
      <x:c r="J97" s="169" t="n">
        <x:v>75</x:v>
      </x:c>
      <x:c r="K97" s="169" t="n">
        <x:v>79.947</x:v>
      </x:c>
      <x:c r="L97" s="169" t="n">
        <x:v>16485964</x:v>
      </x:c>
      <x:c r="M97" s="169" t="n">
        <x:v>14774935</x:v>
      </x:c>
      <x:c r="N97" s="169" t="n">
        <x:v>1711029</x:v>
      </x:c>
      <x:c r="O97" s="166" t="str"/>
      <x:c r="P97" s="169" t="n">
        <x:v>0</x:v>
      </x:c>
      <x:c r="Q97" s="169" t="n">
        <x:v>16482560</x:v>
      </x:c>
      <x:c r="R97" s="169" t="n">
        <x:v>14469894</x:v>
      </x:c>
      <x:c r="S97" s="171" t="n">
        <x:f>IF(Q97&gt;0,R97/Q97,"")</x:f>
        <x:v>0.8778911770987031</x:v>
      </x:c>
      <x:c r="T97" s="166" t="n">
        <x:f>IF(L97&gt;0,IF(N97&lt;0,1,0),"")</x:f>
        <x:v>0</x:v>
      </x:c>
      <x:c r="U97" s="166" t="n">
        <x:f>IF(Q97&gt;0,IF(S97&lt;$X$2,1,IF(S97&lt;$X$3,2,3)),"")</x:f>
        <x:v>3</x:v>
      </x:c>
    </x:row>
    <x:row r="98">
      <x:c r="A98" s="166" t="str">
        <x:v>106331194</x:v>
      </x:c>
      <x:c r="B98" s="166" t="str">
        <x:v>HEMET GLOBAL MEDICAL CENTER</x:v>
      </x:c>
      <x:c r="C98" s="166" t="str">
        <x:v>Riverside</x:v>
      </x:c>
      <x:c r="D98" s="166" t="str">
        <x:v>12 - INLAND COUNTIES</x:v>
      </x:c>
      <x:c r="E98" s="166" t="str">
        <x:v>Investor</x:v>
      </x:c>
      <x:c r="F98" s="169" t="n">
        <x:v>366</x:v>
      </x:c>
      <x:c r="G98" s="169" t="n">
        <x:v>417</x:v>
      </x:c>
      <x:c r="H98" s="169" t="n">
        <x:v>337</x:v>
      </x:c>
      <x:c r="I98" s="169" t="n">
        <x:v>43321</x:v>
      </x:c>
      <x:c r="J98" s="169" t="n">
        <x:v>7389</x:v>
      </x:c>
      <x:c r="K98" s="169" t="n">
        <x:v>11191.634</x:v>
      </x:c>
      <x:c r="L98" s="169" t="n">
        <x:v>180755273</x:v>
      </x:c>
      <x:c r="M98" s="169" t="n">
        <x:v>186178725</x:v>
      </x:c>
      <x:c r="N98" s="169" t="n">
        <x:v>-5423452</x:v>
      </x:c>
      <x:c r="O98" s="166" t="str"/>
      <x:c r="P98" s="169" t="n">
        <x:v>61608</x:v>
      </x:c>
      <x:c r="Q98" s="169" t="n">
        <x:v>178690273</x:v>
      </x:c>
      <x:c r="R98" s="169" t="n">
        <x:v>61431962</x:v>
      </x:c>
      <x:c r="S98" s="171" t="n">
        <x:f>IF(Q98&gt;0,R98/Q98,"")</x:f>
        <x:v>0.34379018493077124</x:v>
      </x:c>
      <x:c r="T98" s="166" t="n">
        <x:f>IF(L98&gt;0,IF(N98&lt;0,1,0),"")</x:f>
        <x:v>1</x:v>
      </x:c>
      <x:c r="U98" s="166" t="n">
        <x:f>IF(Q98&gt;0,IF(S98&lt;$X$2,1,IF(S98&lt;$X$3,2,3)),"")</x:f>
        <x:v>2</x:v>
      </x:c>
    </x:row>
    <x:row r="99">
      <x:c r="A99" s="166" t="str">
        <x:v>106190949</x:v>
      </x:c>
      <x:c r="B99" s="166" t="str">
        <x:v>HENRY MAYO NEWHALL HOSPITAL</x:v>
      </x:c>
      <x:c r="C99" s="166" t="str">
        <x:v>Los Angeles</x:v>
      </x:c>
      <x:c r="D99" s="166" t="str">
        <x:v>11 - LOS ANGELES COUNTY</x:v>
      </x:c>
      <x:c r="E99" s="166" t="str">
        <x:v>Non-Profit</x:v>
      </x:c>
      <x:c r="F99" s="169" t="n">
        <x:v>366</x:v>
      </x:c>
      <x:c r="G99" s="169" t="n">
        <x:v>357</x:v>
      </x:c>
      <x:c r="H99" s="169" t="n">
        <x:v>342</x:v>
      </x:c>
      <x:c r="I99" s="169" t="n">
        <x:v>64085</x:v>
      </x:c>
      <x:c r="J99" s="169" t="n">
        <x:v>12011</x:v>
      </x:c>
      <x:c r="K99" s="169" t="n">
        <x:v>21480.624</x:v>
      </x:c>
      <x:c r="L99" s="169" t="n">
        <x:v>437738932</x:v>
      </x:c>
      <x:c r="M99" s="169" t="n">
        <x:v>413115991</x:v>
      </x:c>
      <x:c r="N99" s="169" t="n">
        <x:v>24622941</x:v>
      </x:c>
      <x:c r="O99" s="166" t="str"/>
      <x:c r="P99" s="169" t="n">
        <x:v>71496</x:v>
      </x:c>
      <x:c r="Q99" s="169" t="n">
        <x:v>427396412</x:v>
      </x:c>
      <x:c r="R99" s="169" t="n">
        <x:v>40806221</x:v>
      </x:c>
      <x:c r="S99" s="171" t="n">
        <x:f>IF(Q99&gt;0,R99/Q99,"")</x:f>
        <x:v>0.0954762835023519</x:v>
      </x:c>
      <x:c r="T99" s="166" t="n">
        <x:f>IF(L99&gt;0,IF(N99&lt;0,1,0),"")</x:f>
        <x:v>0</x:v>
      </x:c>
      <x:c r="U99" s="166" t="n">
        <x:f>IF(Q99&gt;0,IF(S99&lt;$X$2,1,IF(S99&lt;$X$3,2,3)),"")</x:f>
        <x:v>1</x:v>
      </x:c>
    </x:row>
    <x:row r="100">
      <x:c r="A100" s="166" t="str">
        <x:v>106362041</x:v>
      </x:c>
      <x:c r="B100" s="166" t="str">
        <x:v>HI-DESERT MEDICAL CENTER</x:v>
      </x:c>
      <x:c r="C100" s="166" t="str">
        <x:v>San Bernardino</x:v>
      </x:c>
      <x:c r="D100" s="166" t="str">
        <x:v>12 - INLAND COUNTIES</x:v>
      </x:c>
      <x:c r="E100" s="166" t="str">
        <x:v>Investor</x:v>
      </x:c>
      <x:c r="F100" s="169" t="n">
        <x:v>366</x:v>
      </x:c>
      <x:c r="G100" s="169" t="n">
        <x:v>179</x:v>
      </x:c>
      <x:c r="H100" s="169" t="n">
        <x:v>132</x:v>
      </x:c>
      <x:c r="I100" s="169" t="n">
        <x:v>41521</x:v>
      </x:c>
      <x:c r="J100" s="169" t="n">
        <x:v>2387</x:v>
      </x:c>
      <x:c r="K100" s="169" t="n">
        <x:v>5307.122</x:v>
      </x:c>
      <x:c r="L100" s="169" t="n">
        <x:v>95600061</x:v>
      </x:c>
      <x:c r="M100" s="169" t="n">
        <x:v>87024409</x:v>
      </x:c>
      <x:c r="N100" s="169" t="n">
        <x:v>8575652</x:v>
      </x:c>
      <x:c r="O100" s="166" t="str"/>
      <x:c r="P100" s="169" t="n">
        <x:v>26832</x:v>
      </x:c>
      <x:c r="Q100" s="169" t="n">
        <x:v>94912377</x:v>
      </x:c>
      <x:c r="R100" s="169" t="n">
        <x:v>52828476</x:v>
      </x:c>
      <x:c r="S100" s="171" t="n">
        <x:f>IF(Q100&gt;0,R100/Q100,"")</x:f>
        <x:v>0.5566026019978406</x:v>
      </x:c>
      <x:c r="T100" s="166" t="n">
        <x:f>IF(L100&gt;0,IF(N100&lt;0,1,0),"")</x:f>
        <x:v>0</x:v>
      </x:c>
      <x:c r="U100" s="166" t="n">
        <x:f>IF(Q100&gt;0,IF(S100&lt;$X$2,1,IF(S100&lt;$X$3,2,3)),"")</x:f>
        <x:v>3</x:v>
      </x:c>
    </x:row>
    <x:row r="101">
      <x:c r="A101" s="166" t="str">
        <x:v>106010846</x:v>
      </x:c>
      <x:c r="B101" s="166" t="str">
        <x:v>HIGHLAND HOSPITAL</x:v>
      </x:c>
      <x:c r="C101" s="166" t="str">
        <x:v>Alameda</x:v>
      </x:c>
      <x:c r="D101" s="166" t="str">
        <x:v>05 - EAST BAY</x:v>
      </x:c>
      <x:c r="E101" s="166" t="str">
        <x:v>City/County</x:v>
      </x:c>
      <x:c r="F101" s="169" t="n">
        <x:v>366</x:v>
      </x:c>
      <x:c r="G101" s="169" t="n">
        <x:v>475</x:v>
      </x:c>
      <x:c r="H101" s="169" t="n">
        <x:v>475</x:v>
      </x:c>
      <x:c r="I101" s="169" t="n">
        <x:v>139601</x:v>
      </x:c>
      <x:c r="J101" s="169" t="n">
        <x:v>16014</x:v>
      </x:c>
      <x:c r="K101" s="169" t="n">
        <x:v>27560.003</x:v>
      </x:c>
      <x:c r="L101" s="169" t="n">
        <x:v>719938130</x:v>
      </x:c>
      <x:c r="M101" s="169" t="n">
        <x:v>1242596903</x:v>
      </x:c>
      <x:c r="N101" s="169" t="n">
        <x:v>-522658773</x:v>
      </x:c>
      <x:c r="O101" s="166" t="str"/>
      <x:c r="P101" s="169" t="n">
        <x:v>91896</x:v>
      </x:c>
      <x:c r="Q101" s="169" t="n">
        <x:v>665839950</x:v>
      </x:c>
      <x:c r="R101" s="169" t="n">
        <x:v>410179566</x:v>
      </x:c>
      <x:c r="S101" s="171" t="n">
        <x:f>IF(Q101&gt;0,R101/Q101,"")</x:f>
        <x:v>0.6160332764653127</x:v>
      </x:c>
      <x:c r="T101" s="166" t="n">
        <x:f>IF(L101&gt;0,IF(N101&lt;0,1,0),"")</x:f>
        <x:v>1</x:v>
      </x:c>
      <x:c r="U101" s="166" t="n">
        <x:f>IF(Q101&gt;0,IF(S101&lt;$X$2,1,IF(S101&lt;$X$3,2,3)),"")</x:f>
        <x:v>3</x:v>
      </x:c>
    </x:row>
    <x:row r="102">
      <x:c r="A102" s="166" t="str">
        <x:v>106301205</x:v>
      </x:c>
      <x:c r="B102" s="166" t="str">
        <x:v>HOAG MEMORIAL HOSPITAL PRESBYTERIAN</x:v>
      </x:c>
      <x:c r="C102" s="166" t="str">
        <x:v>Orange</x:v>
      </x:c>
      <x:c r="D102" s="166" t="str">
        <x:v>13 - ORANGE COUNTY</x:v>
      </x:c>
      <x:c r="E102" s="166" t="str">
        <x:v>Non-Profit</x:v>
      </x:c>
      <x:c r="F102" s="169" t="n">
        <x:v>366</x:v>
      </x:c>
      <x:c r="G102" s="169" t="n">
        <x:v>536</x:v>
      </x:c>
      <x:c r="H102" s="169" t="n">
        <x:v>536</x:v>
      </x:c>
      <x:c r="I102" s="169" t="n">
        <x:v>152501</x:v>
      </x:c>
      <x:c r="J102" s="169" t="n">
        <x:v>37270</x:v>
      </x:c>
      <x:c r="K102" s="169" t="n">
        <x:v>91341.784</x:v>
      </x:c>
      <x:c r="L102" s="169" t="n">
        <x:v>1823239664</x:v>
      </x:c>
      <x:c r="M102" s="169" t="n">
        <x:v>1796123772</x:v>
      </x:c>
      <x:c r="N102" s="169" t="n">
        <x:v>27115892</x:v>
      </x:c>
      <x:c r="O102" s="166" t="str"/>
      <x:c r="P102" s="169" t="n">
        <x:v>142574</x:v>
      </x:c>
      <x:c r="Q102" s="169" t="n">
        <x:v>1736562021</x:v>
      </x:c>
      <x:c r="R102" s="169" t="n">
        <x:v>92994555</x:v>
      </x:c>
      <x:c r="S102" s="171" t="n">
        <x:f>IF(Q102&gt;0,R102/Q102,"")</x:f>
        <x:v>0.05355095520656904</x:v>
      </x:c>
      <x:c r="T102" s="166" t="n">
        <x:f>IF(L102&gt;0,IF(N102&lt;0,1,0),"")</x:f>
        <x:v>0</x:v>
      </x:c>
      <x:c r="U102" s="166" t="n">
        <x:f>IF(Q102&gt;0,IF(S102&lt;$X$2,1,IF(S102&lt;$X$3,2,3)),"")</x:f>
        <x:v>1</x:v>
      </x:c>
    </x:row>
    <x:row r="103">
      <x:c r="A103" s="166" t="str">
        <x:v>106190382</x:v>
      </x:c>
      <x:c r="B103" s="166" t="str">
        <x:v>HOLLYWOOD PRESBYTERIAN MEDICAL CENTER</x:v>
      </x:c>
      <x:c r="C103" s="166" t="str">
        <x:v>Los Angeles</x:v>
      </x:c>
      <x:c r="D103" s="166" t="str">
        <x:v>11 - LOS ANGELES COUNTY</x:v>
      </x:c>
      <x:c r="E103" s="166" t="str">
        <x:v>Investor</x:v>
      </x:c>
      <x:c r="F103" s="169" t="n">
        <x:v>366</x:v>
      </x:c>
      <x:c r="G103" s="169" t="n">
        <x:v>434</x:v>
      </x:c>
      <x:c r="H103" s="169" t="n">
        <x:v>434</x:v>
      </x:c>
      <x:c r="I103" s="169" t="n">
        <x:v>91076</x:v>
      </x:c>
      <x:c r="J103" s="169" t="n">
        <x:v>13509</x:v>
      </x:c>
      <x:c r="K103" s="169" t="n">
        <x:v>19429.154</x:v>
      </x:c>
      <x:c r="L103" s="169" t="n">
        <x:v>505929112</x:v>
      </x:c>
      <x:c r="M103" s="169" t="n">
        <x:v>523236499</x:v>
      </x:c>
      <x:c r="N103" s="169" t="n">
        <x:v>-17307387</x:v>
      </x:c>
      <x:c r="O103" s="166" t="str"/>
      <x:c r="P103" s="169" t="n">
        <x:v>41518</x:v>
      </x:c>
      <x:c r="Q103" s="169" t="n">
        <x:v>500472918</x:v>
      </x:c>
      <x:c r="R103" s="169" t="n">
        <x:v>249997808</x:v>
      </x:c>
      <x:c r="S103" s="171" t="n">
        <x:f>IF(Q103&gt;0,R103/Q103,"")</x:f>
        <x:v>0.49952314902282086</x:v>
      </x:c>
      <x:c r="T103" s="166" t="n">
        <x:f>IF(L103&gt;0,IF(N103&lt;0,1,0),"")</x:f>
        <x:v>1</x:v>
      </x:c>
      <x:c r="U103" s="166" t="n">
        <x:f>IF(Q103&gt;0,IF(S103&lt;$X$2,1,IF(S103&lt;$X$3,2,3)),"")</x:f>
        <x:v>2</x:v>
      </x:c>
    </x:row>
    <x:row r="104">
      <x:c r="A104" s="166" t="str">
        <x:v>106301209</x:v>
      </x:c>
      <x:c r="B104" s="166" t="str">
        <x:v>HUNTINGTON BEACH HOSPITAL</x:v>
      </x:c>
      <x:c r="C104" s="166" t="str">
        <x:v>Orange</x:v>
      </x:c>
      <x:c r="D104" s="166" t="str">
        <x:v>13 - ORANGE COUNTY</x:v>
      </x:c>
      <x:c r="E104" s="166" t="str">
        <x:v>Non-Profit</x:v>
      </x:c>
      <x:c r="F104" s="169" t="n">
        <x:v>366</x:v>
      </x:c>
      <x:c r="G104" s="169" t="n">
        <x:v>131</x:v>
      </x:c>
      <x:c r="H104" s="169" t="n">
        <x:v>131</x:v>
      </x:c>
      <x:c r="I104" s="169" t="n">
        <x:v>23459</x:v>
      </x:c>
      <x:c r="J104" s="169" t="n">
        <x:v>3207</x:v>
      </x:c>
      <x:c r="K104" s="169" t="n">
        <x:v>4349.681</x:v>
      </x:c>
      <x:c r="L104" s="169" t="n">
        <x:v>65417901</x:v>
      </x:c>
      <x:c r="M104" s="169" t="n">
        <x:v>75984583</x:v>
      </x:c>
      <x:c r="N104" s="169" t="n">
        <x:v>-10566682</x:v>
      </x:c>
      <x:c r="O104" s="166" t="str"/>
      <x:c r="P104" s="169" t="n">
        <x:v>15887</x:v>
      </x:c>
      <x:c r="Q104" s="169" t="n">
        <x:v>64602186</x:v>
      </x:c>
      <x:c r="R104" s="169" t="n">
        <x:v>23448074</x:v>
      </x:c>
      <x:c r="S104" s="171" t="n">
        <x:f>IF(Q104&gt;0,R104/Q104,"")</x:f>
        <x:v>0.3629609994931131</x:v>
      </x:c>
      <x:c r="T104" s="166" t="n">
        <x:f>IF(L104&gt;0,IF(N104&lt;0,1,0),"")</x:f>
        <x:v>1</x:v>
      </x:c>
      <x:c r="U104" s="166" t="n">
        <x:f>IF(Q104&gt;0,IF(S104&lt;$X$2,1,IF(S104&lt;$X$3,2,3)),"")</x:f>
        <x:v>2</x:v>
      </x:c>
    </x:row>
    <x:row r="105">
      <x:c r="A105" s="166" t="str">
        <x:v>106190400</x:v>
      </x:c>
      <x:c r="B105" s="166" t="str">
        <x:v>HUNTINGTON HOSPITAL</x:v>
      </x:c>
      <x:c r="C105" s="166" t="str">
        <x:v>Los Angeles</x:v>
      </x:c>
      <x:c r="D105" s="166" t="str">
        <x:v>11 - LOS ANGELES COUNTY</x:v>
      </x:c>
      <x:c r="E105" s="166" t="str">
        <x:v>Non-Profit</x:v>
      </x:c>
      <x:c r="F105" s="169" t="n">
        <x:v>366</x:v>
      </x:c>
      <x:c r="G105" s="169" t="n">
        <x:v>544</x:v>
      </x:c>
      <x:c r="H105" s="169" t="n">
        <x:v>532</x:v>
      </x:c>
      <x:c r="I105" s="169" t="n">
        <x:v>126311</x:v>
      </x:c>
      <x:c r="J105" s="169" t="n">
        <x:v>24700</x:v>
      </x:c>
      <x:c r="K105" s="169" t="n">
        <x:v>34743.815</x:v>
      </x:c>
      <x:c r="L105" s="169" t="n">
        <x:v>808548379</x:v>
      </x:c>
      <x:c r="M105" s="169" t="n">
        <x:v>854388792</x:v>
      </x:c>
      <x:c r="N105" s="169" t="n">
        <x:v>-45840413</x:v>
      </x:c>
      <x:c r="O105" s="166" t="str"/>
      <x:c r="P105" s="169" t="n">
        <x:v>75105</x:v>
      </x:c>
      <x:c r="Q105" s="169" t="n">
        <x:v>781585932</x:v>
      </x:c>
      <x:c r="R105" s="169" t="n">
        <x:v>129330175</x:v>
      </x:c>
      <x:c r="S105" s="171" t="n">
        <x:f>IF(Q105&gt;0,R105/Q105,"")</x:f>
        <x:v>0.16547147243177351</x:v>
      </x:c>
      <x:c r="T105" s="166" t="n">
        <x:f>IF(L105&gt;0,IF(N105&lt;0,1,0),"")</x:f>
        <x:v>1</x:v>
      </x:c>
      <x:c r="U105" s="166" t="n">
        <x:f>IF(Q105&gt;0,IF(S105&lt;$X$2,1,IF(S105&lt;$X$3,2,3)),"")</x:f>
        <x:v>1</x:v>
      </x:c>
    </x:row>
    <x:row r="106">
      <x:c r="A106" s="166" t="str">
        <x:v>106121031</x:v>
      </x:c>
      <x:c r="B106" s="166" t="str">
        <x:v>JEROLD PHELPS COMMUNITY HOSPITAL</x:v>
      </x:c>
      <x:c r="C106" s="166" t="str">
        <x:v>Humboldt</x:v>
      </x:c>
      <x:c r="D106" s="166" t="str">
        <x:v>01 - NORTHERN CALIFORNIA</x:v>
      </x:c>
      <x:c r="E106" s="166" t="str">
        <x:v>District</x:v>
      </x:c>
      <x:c r="F106" s="169" t="n">
        <x:v>366</x:v>
      </x:c>
      <x:c r="G106" s="169" t="n">
        <x:v>17</x:v>
      </x:c>
      <x:c r="H106" s="169" t="n">
        <x:v>17</x:v>
      </x:c>
      <x:c r="I106" s="169" t="n">
        <x:v>3166</x:v>
      </x:c>
      <x:c r="J106" s="169" t="n">
        <x:v>63</x:v>
      </x:c>
      <x:c r="K106" s="169" t="n">
        <x:v>535.994</x:v>
      </x:c>
      <x:c r="L106" s="169" t="n">
        <x:v>22306818</x:v>
      </x:c>
      <x:c r="M106" s="169" t="n">
        <x:v>27160147</x:v>
      </x:c>
      <x:c r="N106" s="169" t="n">
        <x:v>-4853329</x:v>
      </x:c>
      <x:c r="O106" s="166" t="str"/>
      <x:c r="P106" s="169" t="n">
        <x:v>3798</x:v>
      </x:c>
      <x:c r="Q106" s="169" t="n">
        <x:v>17881735</x:v>
      </x:c>
      <x:c r="R106" s="169" t="n">
        <x:v>6055463</x:v>
      </x:c>
      <x:c r="S106" s="171" t="n">
        <x:f>IF(Q106&gt;0,R106/Q106,"")</x:f>
        <x:v>0.3386395671337261</x:v>
      </x:c>
      <x:c r="T106" s="166" t="n">
        <x:f>IF(L106&gt;0,IF(N106&lt;0,1,0),"")</x:f>
        <x:v>1</x:v>
      </x:c>
      <x:c r="U106" s="166" t="n">
        <x:f>IF(Q106&gt;0,IF(S106&lt;$X$2,1,IF(S106&lt;$X$3,2,3)),"")</x:f>
        <x:v>2</x:v>
      </x:c>
    </x:row>
    <x:row r="107">
      <x:c r="A107" s="166" t="str">
        <x:v>106220733</x:v>
      </x:c>
      <x:c r="B107" s="166" t="str">
        <x:v>JOHN C. FREMONT HEALTHCARE DISTRICT</x:v>
      </x:c>
      <x:c r="C107" s="166" t="str">
        <x:v>Mariposa</x:v>
      </x:c>
      <x:c r="D107" s="166" t="str">
        <x:v>09 - CENTRAL</x:v>
      </x:c>
      <x:c r="E107" s="166" t="str">
        <x:v>District</x:v>
      </x:c>
      <x:c r="F107" s="169" t="n">
        <x:v>366</x:v>
      </x:c>
      <x:c r="G107" s="169" t="n">
        <x:v>34</x:v>
      </x:c>
      <x:c r="H107" s="169" t="n">
        <x:v>34</x:v>
      </x:c>
      <x:c r="I107" s="169" t="n">
        <x:v>7525</x:v>
      </x:c>
      <x:c r="J107" s="169" t="n">
        <x:v>284</x:v>
      </x:c>
      <x:c r="K107" s="169" t="n">
        <x:v>1396.136</x:v>
      </x:c>
      <x:c r="L107" s="169" t="n">
        <x:v>31061030</x:v>
      </x:c>
      <x:c r="M107" s="169" t="n">
        <x:v>38816817</x:v>
      </x:c>
      <x:c r="N107" s="169" t="n">
        <x:v>-7755787</x:v>
      </x:c>
      <x:c r="O107" s="166" t="str"/>
      <x:c r="P107" s="169" t="n">
        <x:v>7417</x:v>
      </x:c>
      <x:c r="Q107" s="169" t="n">
        <x:v>30904963</x:v>
      </x:c>
      <x:c r="R107" s="169" t="n">
        <x:v>12308978</x:v>
      </x:c>
      <x:c r="S107" s="171" t="n">
        <x:f>IF(Q107&gt;0,R107/Q107,"")</x:f>
        <x:v>0.3982848321157997</x:v>
      </x:c>
      <x:c r="T107" s="166" t="n">
        <x:f>IF(L107&gt;0,IF(N107&lt;0,1,0),"")</x:f>
        <x:v>1</x:v>
      </x:c>
      <x:c r="U107" s="166" t="n">
        <x:f>IF(Q107&gt;0,IF(S107&lt;$X$2,1,IF(S107&lt;$X$3,2,3)),"")</x:f>
        <x:v>2</x:v>
      </x:c>
    </x:row>
    <x:row r="108">
      <x:c r="A108" s="166" t="str">
        <x:v>106331216</x:v>
      </x:c>
      <x:c r="B108" s="166" t="str">
        <x:v>JOHN F. KENNEDY MEMORIAL HOSPITAL</x:v>
      </x:c>
      <x:c r="C108" s="166" t="str">
        <x:v>Riverside</x:v>
      </x:c>
      <x:c r="D108" s="166" t="str">
        <x:v>12 - INLAND COUNTIES</x:v>
      </x:c>
      <x:c r="E108" s="166" t="str">
        <x:v>Investor</x:v>
      </x:c>
      <x:c r="F108" s="169" t="n">
        <x:v>366</x:v>
      </x:c>
      <x:c r="G108" s="169" t="n">
        <x:v>145</x:v>
      </x:c>
      <x:c r="H108" s="169" t="n">
        <x:v>145</x:v>
      </x:c>
      <x:c r="I108" s="169" t="n">
        <x:v>17132</x:v>
      </x:c>
      <x:c r="J108" s="169" t="n">
        <x:v>6645</x:v>
      </x:c>
      <x:c r="K108" s="169" t="n">
        <x:v>12715.934</x:v>
      </x:c>
      <x:c r="L108" s="169" t="n">
        <x:v>153855376</x:v>
      </x:c>
      <x:c r="M108" s="169" t="n">
        <x:v>156782827</x:v>
      </x:c>
      <x:c r="N108" s="169" t="n">
        <x:v>-2927451</x:v>
      </x:c>
      <x:c r="O108" s="166" t="str"/>
      <x:c r="P108" s="169" t="n">
        <x:v>53622</x:v>
      </x:c>
      <x:c r="Q108" s="169" t="n">
        <x:v>153095016</x:v>
      </x:c>
      <x:c r="R108" s="169" t="n">
        <x:v>60649500</x:v>
      </x:c>
      <x:c r="S108" s="171" t="n">
        <x:f>IF(Q108&gt;0,R108/Q108,"")</x:f>
        <x:v>0.39615594017769984</x:v>
      </x:c>
      <x:c r="T108" s="166" t="n">
        <x:f>IF(L108&gt;0,IF(N108&lt;0,1,0),"")</x:f>
        <x:v>1</x:v>
      </x:c>
      <x:c r="U108" s="166" t="n">
        <x:f>IF(Q108&gt;0,IF(S108&lt;$X$2,1,IF(S108&lt;$X$3,2,3)),"")</x:f>
        <x:v>2</x:v>
      </x:c>
    </x:row>
    <x:row r="109">
      <x:c r="A109" s="166" t="str">
        <x:v>106071018</x:v>
      </x:c>
      <x:c r="B109" s="166" t="str">
        <x:v>JOHN MUIR MEDICAL CENTER - CONCORD CAMPUS</x:v>
      </x:c>
      <x:c r="C109" s="166" t="str">
        <x:v>Contra Costa</x:v>
      </x:c>
      <x:c r="D109" s="166" t="str">
        <x:v>05 - EAST BAY</x:v>
      </x:c>
      <x:c r="E109" s="166" t="str">
        <x:v>Non-Profit</x:v>
      </x:c>
      <x:c r="F109" s="169" t="n">
        <x:v>366</x:v>
      </x:c>
      <x:c r="G109" s="169" t="n">
        <x:v>276</x:v>
      </x:c>
      <x:c r="H109" s="169" t="n">
        <x:v>247</x:v>
      </x:c>
      <x:c r="I109" s="169" t="n">
        <x:v>58271</x:v>
      </x:c>
      <x:c r="J109" s="169" t="n">
        <x:v>11824</x:v>
      </x:c>
      <x:c r="K109" s="169" t="n">
        <x:v>25487.363</x:v>
      </x:c>
      <x:c r="L109" s="169" t="n">
        <x:v>700744540</x:v>
      </x:c>
      <x:c r="M109" s="169" t="n">
        <x:v>688245109</x:v>
      </x:c>
      <x:c r="N109" s="169" t="n">
        <x:v>12499431</x:v>
      </x:c>
      <x:c r="O109" s="166" t="str"/>
      <x:c r="P109" s="169" t="n">
        <x:v>67547</x:v>
      </x:c>
      <x:c r="Q109" s="169" t="n">
        <x:v>691743332</x:v>
      </x:c>
      <x:c r="R109" s="169" t="n">
        <x:v>60072702</x:v>
      </x:c>
      <x:c r="S109" s="171" t="n">
        <x:f>IF(Q109&gt;0,R109/Q109,"")</x:f>
        <x:v>0.08684247353178678</x:v>
      </x:c>
      <x:c r="T109" s="166" t="n">
        <x:f>IF(L109&gt;0,IF(N109&lt;0,1,0),"")</x:f>
        <x:v>0</x:v>
      </x:c>
      <x:c r="U109" s="166" t="n">
        <x:f>IF(Q109&gt;0,IF(S109&lt;$X$2,1,IF(S109&lt;$X$3,2,3)),"")</x:f>
        <x:v>1</x:v>
      </x:c>
    </x:row>
    <x:row r="110">
      <x:c r="A110" s="166" t="str">
        <x:v>106070988</x:v>
      </x:c>
      <x:c r="B110" s="166" t="str">
        <x:v>JOHN MUIR MEDICAL CENTER - WALNUT CREEK</x:v>
      </x:c>
      <x:c r="C110" s="166" t="str">
        <x:v>Contra Costa</x:v>
      </x:c>
      <x:c r="D110" s="166" t="str">
        <x:v>05 - EAST BAY</x:v>
      </x:c>
      <x:c r="E110" s="166" t="str">
        <x:v>Non-Profit</x:v>
      </x:c>
      <x:c r="F110" s="169" t="n">
        <x:v>366</x:v>
      </x:c>
      <x:c r="G110" s="169" t="n">
        <x:v>554</x:v>
      </x:c>
      <x:c r="H110" s="169" t="n">
        <x:v>423</x:v>
      </x:c>
      <x:c r="I110" s="169" t="n">
        <x:v>104849</x:v>
      </x:c>
      <x:c r="J110" s="169" t="n">
        <x:v>20460</x:v>
      </x:c>
      <x:c r="K110" s="169" t="n">
        <x:v>29943.002</x:v>
      </x:c>
      <x:c r="L110" s="169" t="n">
        <x:v>1201582185</x:v>
      </x:c>
      <x:c r="M110" s="169" t="n">
        <x:v>1161143505</x:v>
      </x:c>
      <x:c r="N110" s="169" t="n">
        <x:v>40438680</x:v>
      </x:c>
      <x:c r="O110" s="166" t="str"/>
      <x:c r="P110" s="169" t="n">
        <x:v>65519</x:v>
      </x:c>
      <x:c r="Q110" s="169" t="n">
        <x:v>1159264756</x:v>
      </x:c>
      <x:c r="R110" s="169" t="n">
        <x:v>103219646</x:v>
      </x:c>
      <x:c r="S110" s="171" t="n">
        <x:f>IF(Q110&gt;0,R110/Q110,"")</x:f>
        <x:v>0.0890388890594376</x:v>
      </x:c>
      <x:c r="T110" s="166" t="n">
        <x:f>IF(L110&gt;0,IF(N110&lt;0,1,0),"")</x:f>
        <x:v>0</x:v>
      </x:c>
      <x:c r="U110" s="166" t="n">
        <x:f>IF(Q110&gt;0,IF(S110&lt;$X$2,1,IF(S110&lt;$X$3,2,3)),"")</x:f>
        <x:v>1</x:v>
      </x:c>
    </x:row>
    <x:row r="111">
      <x:c r="A111" s="166" t="str">
        <x:v>106540734</x:v>
      </x:c>
      <x:c r="B111" s="166" t="str">
        <x:v>KAWEAH DELTA MEDICAL CENTER</x:v>
      </x:c>
      <x:c r="C111" s="166" t="str">
        <x:v>Tulare</x:v>
      </x:c>
      <x:c r="D111" s="166" t="str">
        <x:v>09 - CENTRAL</x:v>
      </x:c>
      <x:c r="E111" s="166" t="str">
        <x:v>District</x:v>
      </x:c>
      <x:c r="F111" s="169" t="n">
        <x:v>366</x:v>
      </x:c>
      <x:c r="G111" s="169" t="n">
        <x:v>613</x:v>
      </x:c>
      <x:c r="H111" s="169" t="n">
        <x:v>608</x:v>
      </x:c>
      <x:c r="I111" s="169" t="n">
        <x:v>143068</x:v>
      </x:c>
      <x:c r="J111" s="169" t="n">
        <x:v>23504</x:v>
      </x:c>
      <x:c r="K111" s="169" t="n">
        <x:v>45652.96</x:v>
      </x:c>
      <x:c r="L111" s="169" t="n">
        <x:v>848829167</x:v>
      </x:c>
      <x:c r="M111" s="169" t="n">
        <x:v>857302673</x:v>
      </x:c>
      <x:c r="N111" s="169" t="n">
        <x:v>-8473506</x:v>
      </x:c>
      <x:c r="O111" s="166" t="str"/>
      <x:c r="P111" s="169" t="n">
        <x:v>153116</x:v>
      </x:c>
      <x:c r="Q111" s="169" t="n">
        <x:v>788177748</x:v>
      </x:c>
      <x:c r="R111" s="169" t="n">
        <x:v>329213694</x:v>
      </x:c>
      <x:c r="S111" s="171" t="n">
        <x:f>IF(Q111&gt;0,R111/Q111,"")</x:f>
        <x:v>0.4176896579932373</x:v>
      </x:c>
      <x:c r="T111" s="166" t="n">
        <x:f>IF(L111&gt;0,IF(N111&lt;0,1,0),"")</x:f>
        <x:v>1</x:v>
      </x:c>
      <x:c r="U111" s="166" t="n">
        <x:f>IF(Q111&gt;0,IF(S111&lt;$X$2,1,IF(S111&lt;$X$3,2,3)),"")</x:f>
        <x:v>2</x:v>
      </x:c>
    </x:row>
    <x:row r="112">
      <x:c r="A112" s="166" t="str">
        <x:v>106194219</x:v>
      </x:c>
      <x:c r="B112" s="166" t="str">
        <x:v>KECK HOSPITAL OF USC</x:v>
      </x:c>
      <x:c r="C112" s="166" t="str">
        <x:v>Los Angeles</x:v>
      </x:c>
      <x:c r="D112" s="166" t="str">
        <x:v>11 - LOS ANGELES COUNTY</x:v>
      </x:c>
      <x:c r="E112" s="166" t="str">
        <x:v>Non-Profit</x:v>
      </x:c>
      <x:c r="F112" s="169" t="n">
        <x:v>366</x:v>
      </x:c>
      <x:c r="G112" s="169" t="n">
        <x:v>401</x:v>
      </x:c>
      <x:c r="H112" s="169" t="n">
        <x:v>322</x:v>
      </x:c>
      <x:c r="I112" s="169" t="n">
        <x:v>90599</x:v>
      </x:c>
      <x:c r="J112" s="169" t="n">
        <x:v>12205</x:v>
      </x:c>
      <x:c r="K112" s="169" t="n">
        <x:v>18974.619</x:v>
      </x:c>
      <x:c r="L112" s="169" t="n">
        <x:v>1619258709</x:v>
      </x:c>
      <x:c r="M112" s="169" t="n">
        <x:v>1648014871</x:v>
      </x:c>
      <x:c r="N112" s="169" t="n">
        <x:v>-28756162</x:v>
      </x:c>
      <x:c r="O112" s="166" t="str"/>
      <x:c r="P112" s="169" t="n">
        <x:v>0</x:v>
      </x:c>
      <x:c r="Q112" s="169" t="n">
        <x:v>1613234134</x:v>
      </x:c>
      <x:c r="R112" s="169" t="n">
        <x:v>299698766</x:v>
      </x:c>
      <x:c r="S112" s="171" t="n">
        <x:f>IF(Q112&gt;0,R112/Q112,"")</x:f>
        <x:v>0.1857751207240449</x:v>
      </x:c>
      <x:c r="T112" s="166" t="n">
        <x:f>IF(L112&gt;0,IF(N112&lt;0,1,0),"")</x:f>
        <x:v>1</x:v>
      </x:c>
      <x:c r="U112" s="166" t="n">
        <x:f>IF(Q112&gt;0,IF(S112&lt;$X$2,1,IF(S112&lt;$X$3,2,3)),"")</x:f>
        <x:v>1</x:v>
      </x:c>
    </x:row>
    <x:row r="113">
      <x:c r="A113" s="166" t="str">
        <x:v>106150736</x:v>
      </x:c>
      <x:c r="B113" s="166" t="str">
        <x:v>KERN MEDICAL CENTER</x:v>
      </x:c>
      <x:c r="C113" s="166" t="str">
        <x:v>Kern</x:v>
      </x:c>
      <x:c r="D113" s="166" t="str">
        <x:v>09 - CENTRAL</x:v>
      </x:c>
      <x:c r="E113" s="166" t="str">
        <x:v>City/County</x:v>
      </x:c>
      <x:c r="F113" s="169" t="n">
        <x:v>366</x:v>
      </x:c>
      <x:c r="G113" s="169" t="n">
        <x:v>222</x:v>
      </x:c>
      <x:c r="H113" s="169" t="n">
        <x:v>222</x:v>
      </x:c>
      <x:c r="I113" s="169" t="n">
        <x:v>56704</x:v>
      </x:c>
      <x:c r="J113" s="169" t="n">
        <x:v>11244</x:v>
      </x:c>
      <x:c r="K113" s="169" t="n">
        <x:v>22204.002</x:v>
      </x:c>
      <x:c r="L113" s="169" t="n">
        <x:v>508344525</x:v>
      </x:c>
      <x:c r="M113" s="169" t="n">
        <x:v>540196390</x:v>
      </x:c>
      <x:c r="N113" s="169" t="n">
        <x:v>-31851865</x:v>
      </x:c>
      <x:c r="O113" s="166" t="str"/>
      <x:c r="P113" s="169" t="n">
        <x:v>55753</x:v>
      </x:c>
      <x:c r="Q113" s="169" t="n">
        <x:v>481524652</x:v>
      </x:c>
      <x:c r="R113" s="169" t="n">
        <x:v>366307379</x:v>
      </x:c>
      <x:c r="S113" s="171" t="n">
        <x:f>IF(Q113&gt;0,R113/Q113,"")</x:f>
        <x:v>0.7607240407703986</x:v>
      </x:c>
      <x:c r="T113" s="166" t="n">
        <x:f>IF(L113&gt;0,IF(N113&lt;0,1,0),"")</x:f>
        <x:v>1</x:v>
      </x:c>
      <x:c r="U113" s="166" t="n">
        <x:f>IF(Q113&gt;0,IF(S113&lt;$X$2,1,IF(S113&lt;$X$3,2,3)),"")</x:f>
        <x:v>3</x:v>
      </x:c>
    </x:row>
    <x:row r="114">
      <x:c r="A114" s="166" t="str">
        <x:v>106150737</x:v>
      </x:c>
      <x:c r="B114" s="166" t="str">
        <x:v>KERN VALLEY HOSPITAL DISTRICT</x:v>
      </x:c>
      <x:c r="C114" s="166" t="str">
        <x:v>Kern</x:v>
      </x:c>
      <x:c r="D114" s="166" t="str">
        <x:v>09 - CENTRAL</x:v>
      </x:c>
      <x:c r="E114" s="166" t="str">
        <x:v>District</x:v>
      </x:c>
      <x:c r="F114" s="169" t="n">
        <x:v>366</x:v>
      </x:c>
      <x:c r="G114" s="169" t="n">
        <x:v>101</x:v>
      </x:c>
      <x:c r="H114" s="169" t="n">
        <x:v>101</x:v>
      </x:c>
      <x:c r="I114" s="169" t="n">
        <x:v>15825</x:v>
      </x:c>
      <x:c r="J114" s="169" t="n">
        <x:v>300</x:v>
      </x:c>
      <x:c r="K114" s="169" t="n">
        <x:v>808.179</x:v>
      </x:c>
      <x:c r="L114" s="169" t="n">
        <x:v>31795676</x:v>
      </x:c>
      <x:c r="M114" s="169" t="n">
        <x:v>34361593</x:v>
      </x:c>
      <x:c r="N114" s="169" t="n">
        <x:v>-2565917</x:v>
      </x:c>
      <x:c r="O114" s="166" t="str"/>
      <x:c r="P114" s="169" t="n">
        <x:v>6890</x:v>
      </x:c>
      <x:c r="Q114" s="169" t="n">
        <x:v>31614221</x:v>
      </x:c>
      <x:c r="R114" s="169" t="n">
        <x:v>12648641</x:v>
      </x:c>
      <x:c r="S114" s="171" t="n">
        <x:f>IF(Q114&gt;0,R114/Q114,"")</x:f>
        <x:v>0.4000933946783</x:v>
      </x:c>
      <x:c r="T114" s="166" t="n">
        <x:f>IF(L114&gt;0,IF(N114&lt;0,1,0),"")</x:f>
        <x:v>1</x:v>
      </x:c>
      <x:c r="U114" s="166" t="n">
        <x:f>IF(Q114&gt;0,IF(S114&lt;$X$2,1,IF(S114&lt;$X$3,2,3)),"")</x:f>
        <x:v>2</x:v>
      </x:c>
    </x:row>
    <x:row r="115">
      <x:c r="A115" s="166" t="str">
        <x:v>106190049</x:v>
      </x:c>
      <x:c r="B115" s="166" t="str">
        <x:v>KINDRED HOSPITAL - BALDWIN PARK</x:v>
      </x:c>
      <x:c r="C115" s="166" t="str">
        <x:v>Los Angeles</x:v>
      </x:c>
      <x:c r="D115" s="166" t="str">
        <x:v>11 - LOS ANGELES COUNTY</x:v>
      </x:c>
      <x:c r="E115" s="166" t="str">
        <x:v>Investor</x:v>
      </x:c>
      <x:c r="F115" s="169" t="n">
        <x:v>366</x:v>
      </x:c>
      <x:c r="G115" s="169" t="n">
        <x:v>91</x:v>
      </x:c>
      <x:c r="H115" s="169" t="n">
        <x:v>91</x:v>
      </x:c>
      <x:c r="I115" s="169" t="n">
        <x:v>27073</x:v>
      </x:c>
      <x:c r="J115" s="169" t="n">
        <x:v>873</x:v>
      </x:c>
      <x:c r="K115" s="169" t="n">
        <x:v>873</x:v>
      </x:c>
      <x:c r="L115" s="169" t="n">
        <x:v>66606798</x:v>
      </x:c>
      <x:c r="M115" s="169" t="n">
        <x:v>52536309</x:v>
      </x:c>
      <x:c r="N115" s="169" t="n">
        <x:v>14070489</x:v>
      </x:c>
      <x:c r="O115" s="166" t="str"/>
      <x:c r="P115" s="169" t="n">
        <x:v>0</x:v>
      </x:c>
      <x:c r="Q115" s="169" t="n">
        <x:v>66197886</x:v>
      </x:c>
      <x:c r="R115" s="169" t="n">
        <x:v>18481284</x:v>
      </x:c>
      <x:c r="S115" s="171" t="n">
        <x:f>IF(Q115&gt;0,R115/Q115,"")</x:f>
        <x:v>0.2791823896007797</x:v>
      </x:c>
      <x:c r="T115" s="166" t="n">
        <x:f>IF(L115&gt;0,IF(N115&lt;0,1,0),"")</x:f>
        <x:v>0</x:v>
      </x:c>
      <x:c r="U115" s="166" t="n">
        <x:f>IF(Q115&gt;0,IF(S115&lt;$X$2,1,IF(S115&lt;$X$3,2,3)),"")</x:f>
        <x:v>2</x:v>
      </x:c>
    </x:row>
    <x:row r="116">
      <x:c r="A116" s="166" t="str">
        <x:v>106301127</x:v>
      </x:c>
      <x:c r="B116" s="166" t="str">
        <x:v>KINDRED HOSPITAL - BREA</x:v>
      </x:c>
      <x:c r="C116" s="166" t="str">
        <x:v>Orange</x:v>
      </x:c>
      <x:c r="D116" s="166" t="str">
        <x:v>13 - ORANGE COUNTY</x:v>
      </x:c>
      <x:c r="E116" s="166" t="str">
        <x:v>Investor</x:v>
      </x:c>
      <x:c r="F116" s="169" t="n">
        <x:v>366</x:v>
      </x:c>
      <x:c r="G116" s="169" t="n">
        <x:v>86</x:v>
      </x:c>
      <x:c r="H116" s="169" t="n">
        <x:v>86</x:v>
      </x:c>
      <x:c r="I116" s="169" t="n">
        <x:v>28505</x:v>
      </x:c>
      <x:c r="J116" s="169" t="n">
        <x:v>646</x:v>
      </x:c>
      <x:c r="K116" s="169" t="n">
        <x:v>646</x:v>
      </x:c>
      <x:c r="L116" s="169" t="n">
        <x:v>49649518</x:v>
      </x:c>
      <x:c r="M116" s="169" t="n">
        <x:v>48957316</x:v>
      </x:c>
      <x:c r="N116" s="169" t="n">
        <x:v>692202</x:v>
      </x:c>
      <x:c r="O116" s="166" t="str"/>
      <x:c r="P116" s="169" t="n">
        <x:v>0</x:v>
      </x:c>
      <x:c r="Q116" s="169" t="n">
        <x:v>49340235</x:v>
      </x:c>
      <x:c r="R116" s="169" t="n">
        <x:v>11030169</x:v>
      </x:c>
      <x:c r="S116" s="171" t="n">
        <x:f>IF(Q116&gt;0,R116/Q116,"")</x:f>
        <x:v>0.22355323196170426</x:v>
      </x:c>
      <x:c r="T116" s="166" t="n">
        <x:f>IF(L116&gt;0,IF(N116&lt;0,1,0),"")</x:f>
        <x:v>0</x:v>
      </x:c>
      <x:c r="U116" s="166" t="n">
        <x:f>IF(Q116&gt;0,IF(S116&lt;$X$2,1,IF(S116&lt;$X$3,2,3)),"")</x:f>
        <x:v>1</x:v>
      </x:c>
    </x:row>
    <x:row r="117">
      <x:c r="A117" s="166" t="str">
        <x:v>106190449</x:v>
      </x:c>
      <x:c r="B117" s="166" t="str">
        <x:v>KINDRED HOSPITAL - LA MIRADA</x:v>
      </x:c>
      <x:c r="C117" s="166" t="str">
        <x:v>Los Angeles</x:v>
      </x:c>
      <x:c r="D117" s="166" t="str">
        <x:v>11 - LOS ANGELES COUNTY</x:v>
      </x:c>
      <x:c r="E117" s="166" t="str">
        <x:v>Investor</x:v>
      </x:c>
      <x:c r="F117" s="169" t="n">
        <x:v>366</x:v>
      </x:c>
      <x:c r="G117" s="169" t="n">
        <x:v>248</x:v>
      </x:c>
      <x:c r="H117" s="169" t="n">
        <x:v>248</x:v>
      </x:c>
      <x:c r="I117" s="169" t="n">
        <x:v>51392</x:v>
      </x:c>
      <x:c r="J117" s="169" t="n">
        <x:v>1584</x:v>
      </x:c>
      <x:c r="K117" s="169" t="n">
        <x:v>1584</x:v>
      </x:c>
      <x:c r="L117" s="169" t="n">
        <x:v>113796539</x:v>
      </x:c>
      <x:c r="M117" s="169" t="n">
        <x:v>110819141</x:v>
      </x:c>
      <x:c r="N117" s="169" t="n">
        <x:v>2977398</x:v>
      </x:c>
      <x:c r="O117" s="166" t="str"/>
      <x:c r="P117" s="169" t="n">
        <x:v>0</x:v>
      </x:c>
      <x:c r="Q117" s="169" t="n">
        <x:v>113326145</x:v>
      </x:c>
      <x:c r="R117" s="169" t="n">
        <x:v>22757022</x:v>
      </x:c>
      <x:c r="S117" s="171" t="n">
        <x:f>IF(Q117&gt;0,R117/Q117,"")</x:f>
        <x:v>0.2008099896100763</x:v>
      </x:c>
      <x:c r="T117" s="166" t="n">
        <x:f>IF(L117&gt;0,IF(N117&lt;0,1,0),"")</x:f>
        <x:v>0</x:v>
      </x:c>
      <x:c r="U117" s="166" t="n">
        <x:f>IF(Q117&gt;0,IF(S117&lt;$X$2,1,IF(S117&lt;$X$3,2,3)),"")</x:f>
        <x:v>1</x:v>
      </x:c>
    </x:row>
    <x:row r="118">
      <x:c r="A118" s="166" t="str">
        <x:v>106190305</x:v>
      </x:c>
      <x:c r="B118" s="166" t="str">
        <x:v>KINDRED HOSPITAL - LOS ANGELES</x:v>
      </x:c>
      <x:c r="C118" s="166" t="str">
        <x:v>Los Angeles</x:v>
      </x:c>
      <x:c r="D118" s="166" t="str">
        <x:v>11 - LOS ANGELES COUNTY</x:v>
      </x:c>
      <x:c r="E118" s="166" t="str">
        <x:v>Investor</x:v>
      </x:c>
      <x:c r="F118" s="169" t="n">
        <x:v>366</x:v>
      </x:c>
      <x:c r="G118" s="169" t="n">
        <x:v>81</x:v>
      </x:c>
      <x:c r="H118" s="169" t="n">
        <x:v>81</x:v>
      </x:c>
      <x:c r="I118" s="169" t="n">
        <x:v>15219</x:v>
      </x:c>
      <x:c r="J118" s="169" t="n">
        <x:v>338</x:v>
      </x:c>
      <x:c r="K118" s="169" t="n">
        <x:v>338</x:v>
      </x:c>
      <x:c r="L118" s="169" t="n">
        <x:v>44508104</x:v>
      </x:c>
      <x:c r="M118" s="169" t="n">
        <x:v>43143795</x:v>
      </x:c>
      <x:c r="N118" s="169" t="n">
        <x:v>1364309</x:v>
      </x:c>
      <x:c r="O118" s="166" t="str"/>
      <x:c r="P118" s="169" t="n">
        <x:v>0</x:v>
      </x:c>
      <x:c r="Q118" s="169" t="n">
        <x:v>44313755</x:v>
      </x:c>
      <x:c r="R118" s="169" t="n">
        <x:v>14470084</x:v>
      </x:c>
      <x:c r="S118" s="171" t="n">
        <x:f>IF(Q118&gt;0,R118/Q118,"")</x:f>
        <x:v>0.32653707635473456</x:v>
      </x:c>
      <x:c r="T118" s="166" t="n">
        <x:f>IF(L118&gt;0,IF(N118&lt;0,1,0),"")</x:f>
        <x:v>0</x:v>
      </x:c>
      <x:c r="U118" s="166" t="n">
        <x:f>IF(Q118&gt;0,IF(S118&lt;$X$2,1,IF(S118&lt;$X$3,2,3)),"")</x:f>
        <x:v>2</x:v>
      </x:c>
    </x:row>
    <x:row r="119">
      <x:c r="A119" s="166" t="str">
        <x:v>106361274</x:v>
      </x:c>
      <x:c r="B119" s="166" t="str">
        <x:v>KINDRED HOSPITAL - ONTARIO</x:v>
      </x:c>
      <x:c r="C119" s="166" t="str">
        <x:v>San Bernardino</x:v>
      </x:c>
      <x:c r="D119" s="166" t="str">
        <x:v>12 - INLAND COUNTIES</x:v>
      </x:c>
      <x:c r="E119" s="166" t="str">
        <x:v>Investor</x:v>
      </x:c>
      <x:c r="F119" s="169" t="n">
        <x:v>366</x:v>
      </x:c>
      <x:c r="G119" s="169" t="n">
        <x:v>91</x:v>
      </x:c>
      <x:c r="H119" s="169" t="n">
        <x:v>91</x:v>
      </x:c>
      <x:c r="I119" s="169" t="n">
        <x:v>25805</x:v>
      </x:c>
      <x:c r="J119" s="169" t="n">
        <x:v>487</x:v>
      </x:c>
      <x:c r="K119" s="169" t="n">
        <x:v>487</x:v>
      </x:c>
      <x:c r="L119" s="169" t="n">
        <x:v>58949980</x:v>
      </x:c>
      <x:c r="M119" s="169" t="n">
        <x:v>62612157</x:v>
      </x:c>
      <x:c r="N119" s="169" t="n">
        <x:v>-3662177</x:v>
      </x:c>
      <x:c r="O119" s="166" t="str"/>
      <x:c r="P119" s="169" t="n">
        <x:v>0</x:v>
      </x:c>
      <x:c r="Q119" s="169" t="n">
        <x:v>58717165</x:v>
      </x:c>
      <x:c r="R119" s="169" t="n">
        <x:v>12578878</x:v>
      </x:c>
      <x:c r="S119" s="171" t="n">
        <x:f>IF(Q119&gt;0,R119/Q119,"")</x:f>
        <x:v>0.2142282925274066</x:v>
      </x:c>
      <x:c r="T119" s="166" t="n">
        <x:f>IF(L119&gt;0,IF(N119&lt;0,1,0),"")</x:f>
        <x:v>1</x:v>
      </x:c>
      <x:c r="U119" s="166" t="n">
        <x:f>IF(Q119&gt;0,IF(S119&lt;$X$2,1,IF(S119&lt;$X$3,2,3)),"")</x:f>
        <x:v>1</x:v>
      </x:c>
    </x:row>
    <x:row r="120">
      <x:c r="A120" s="166" t="str">
        <x:v>106190599</x:v>
      </x:c>
      <x:c r="B120" s="166" t="str">
        <x:v>KINDRED HOSPITAL - PARAMOUNT</x:v>
      </x:c>
      <x:c r="C120" s="166" t="str">
        <x:v>Los Angeles</x:v>
      </x:c>
      <x:c r="D120" s="166" t="str">
        <x:v>11 - LOS ANGELES COUNTY</x:v>
      </x:c>
      <x:c r="E120" s="166" t="str">
        <x:v>Investor</x:v>
      </x:c>
      <x:c r="F120" s="169" t="n">
        <x:v>366</x:v>
      </x:c>
      <x:c r="G120" s="169" t="n">
        <x:v>183</x:v>
      </x:c>
      <x:c r="H120" s="169" t="n">
        <x:v>183</x:v>
      </x:c>
      <x:c r="I120" s="169" t="n">
        <x:v>28852</x:v>
      </x:c>
      <x:c r="J120" s="169" t="n">
        <x:v>879</x:v>
      </x:c>
      <x:c r="K120" s="169" t="n">
        <x:v>879</x:v>
      </x:c>
      <x:c r="L120" s="169" t="n">
        <x:v>74102607</x:v>
      </x:c>
      <x:c r="M120" s="169" t="n">
        <x:v>69839929</x:v>
      </x:c>
      <x:c r="N120" s="169" t="n">
        <x:v>4262678</x:v>
      </x:c>
      <x:c r="O120" s="166" t="str"/>
      <x:c r="P120" s="169" t="n">
        <x:v>0</x:v>
      </x:c>
      <x:c r="Q120" s="169" t="n">
        <x:v>73484780</x:v>
      </x:c>
      <x:c r="R120" s="169" t="n">
        <x:v>20042252</x:v>
      </x:c>
      <x:c r="S120" s="171" t="n">
        <x:f>IF(Q120&gt;0,R120/Q120,"")</x:f>
        <x:v>0.2727401783063105</x:v>
      </x:c>
      <x:c r="T120" s="166" t="n">
        <x:f>IF(L120&gt;0,IF(N120&lt;0,1,0),"")</x:f>
        <x:v>0</x:v>
      </x:c>
      <x:c r="U120" s="166" t="n">
        <x:f>IF(Q120&gt;0,IF(S120&lt;$X$2,1,IF(S120&lt;$X$3,2,3)),"")</x:f>
        <x:v>2</x:v>
      </x:c>
    </x:row>
    <x:row r="121">
      <x:c r="A121" s="166" t="str">
        <x:v>106364188</x:v>
      </x:c>
      <x:c r="B121" s="166" t="str">
        <x:v>KINDRED HOSPITAL - RANCHO</x:v>
      </x:c>
      <x:c r="C121" s="166" t="str">
        <x:v>San Bernardino</x:v>
      </x:c>
      <x:c r="D121" s="166" t="str">
        <x:v>12 - INLAND COUNTIES</x:v>
      </x:c>
      <x:c r="E121" s="166" t="str">
        <x:v>Investor</x:v>
      </x:c>
      <x:c r="F121" s="169" t="n">
        <x:v>366</x:v>
      </x:c>
      <x:c r="G121" s="169" t="n">
        <x:v>55</x:v>
      </x:c>
      <x:c r="H121" s="169" t="n">
        <x:v>55</x:v>
      </x:c>
      <x:c r="I121" s="169" t="n">
        <x:v>18073</x:v>
      </x:c>
      <x:c r="J121" s="169" t="n">
        <x:v>550</x:v>
      </x:c>
      <x:c r="K121" s="169" t="n">
        <x:v>550.082</x:v>
      </x:c>
      <x:c r="L121" s="169" t="n">
        <x:v>44757804</x:v>
      </x:c>
      <x:c r="M121" s="169" t="n">
        <x:v>42562677</x:v>
      </x:c>
      <x:c r="N121" s="169" t="n">
        <x:v>2195127</x:v>
      </x:c>
      <x:c r="O121" s="166" t="str"/>
      <x:c r="P121" s="169" t="n">
        <x:v>0</x:v>
      </x:c>
      <x:c r="Q121" s="169" t="n">
        <x:v>44545004</x:v>
      </x:c>
      <x:c r="R121" s="169" t="n">
        <x:v>14197024</x:v>
      </x:c>
      <x:c r="S121" s="171" t="n">
        <x:f>IF(Q121&gt;0,R121/Q121,"")</x:f>
        <x:v>0.31871192558429223</x:v>
      </x:c>
      <x:c r="T121" s="166" t="n">
        <x:f>IF(L121&gt;0,IF(N121&lt;0,1,0),"")</x:f>
        <x:v>0</x:v>
      </x:c>
      <x:c r="U121" s="166" t="n">
        <x:f>IF(Q121&gt;0,IF(S121&lt;$X$2,1,IF(S121&lt;$X$3,2,3)),"")</x:f>
        <x:v>2</x:v>
      </x:c>
    </x:row>
    <x:row r="122">
      <x:c r="A122" s="166" t="str">
        <x:v>106332172</x:v>
      </x:c>
      <x:c r="B122" s="166" t="str">
        <x:v>KINDRED HOSPITAL - RIVERSIDE</x:v>
      </x:c>
      <x:c r="C122" s="166" t="str">
        <x:v>Riverside</x:v>
      </x:c>
      <x:c r="D122" s="166" t="str">
        <x:v>12 - INLAND COUNTIES</x:v>
      </x:c>
      <x:c r="E122" s="166" t="str">
        <x:v>Investor</x:v>
      </x:c>
      <x:c r="F122" s="169" t="n">
        <x:v>366</x:v>
      </x:c>
      <x:c r="G122" s="169" t="n">
        <x:v>40</x:v>
      </x:c>
      <x:c r="H122" s="169" t="n">
        <x:v>40</x:v>
      </x:c>
      <x:c r="I122" s="169" t="n">
        <x:v>13530</x:v>
      </x:c>
      <x:c r="J122" s="169" t="n">
        <x:v>350</x:v>
      </x:c>
      <x:c r="K122" s="169" t="n">
        <x:v>350</x:v>
      </x:c>
      <x:c r="L122" s="169" t="n">
        <x:v>31713481</x:v>
      </x:c>
      <x:c r="M122" s="169" t="n">
        <x:v>31091052</x:v>
      </x:c>
      <x:c r="N122" s="169" t="n">
        <x:v>622429</x:v>
      </x:c>
      <x:c r="O122" s="166" t="str"/>
      <x:c r="P122" s="169" t="n">
        <x:v>0</x:v>
      </x:c>
      <x:c r="Q122" s="169" t="n">
        <x:v>31590286</x:v>
      </x:c>
      <x:c r="R122" s="169" t="n">
        <x:v>15196253</x:v>
      </x:c>
      <x:c r="S122" s="171" t="n">
        <x:f>IF(Q122&gt;0,R122/Q122,"")</x:f>
        <x:v>0.4810419570117219</x:v>
      </x:c>
      <x:c r="T122" s="166" t="n">
        <x:f>IF(L122&gt;0,IF(N122&lt;0,1,0),"")</x:f>
        <x:v>0</x:v>
      </x:c>
      <x:c r="U122" s="166" t="n">
        <x:f>IF(Q122&gt;0,IF(S122&lt;$X$2,1,IF(S122&lt;$X$3,2,3)),"")</x:f>
        <x:v>2</x:v>
      </x:c>
    </x:row>
    <x:row r="123">
      <x:c r="A123" s="166" t="str">
        <x:v>106370721</x:v>
      </x:c>
      <x:c r="B123" s="166" t="str">
        <x:v>KINDRED HOSPITAL - SAN DIEGO</x:v>
      </x:c>
      <x:c r="C123" s="166" t="str">
        <x:v>San Diego</x:v>
      </x:c>
      <x:c r="D123" s="166" t="str">
        <x:v>14 - SAN DIEGO / IMPERIAL</x:v>
      </x:c>
      <x:c r="E123" s="166" t="str">
        <x:v>Investor</x:v>
      </x:c>
      <x:c r="F123" s="169" t="n">
        <x:v>366</x:v>
      </x:c>
      <x:c r="G123" s="169" t="n">
        <x:v>70</x:v>
      </x:c>
      <x:c r="H123" s="169" t="n">
        <x:v>70</x:v>
      </x:c>
      <x:c r="I123" s="169" t="n">
        <x:v>20054</x:v>
      </x:c>
      <x:c r="J123" s="169" t="n">
        <x:v>401</x:v>
      </x:c>
      <x:c r="K123" s="169" t="n">
        <x:v>401</x:v>
      </x:c>
      <x:c r="L123" s="169" t="n">
        <x:v>39542645</x:v>
      </x:c>
      <x:c r="M123" s="169" t="n">
        <x:v>43914255</x:v>
      </x:c>
      <x:c r="N123" s="169" t="n">
        <x:v>-4371610</x:v>
      </x:c>
      <x:c r="O123" s="166" t="str"/>
      <x:c r="P123" s="169" t="n">
        <x:v>0</x:v>
      </x:c>
      <x:c r="Q123" s="169" t="n">
        <x:v>39233462</x:v>
      </x:c>
      <x:c r="R123" s="169" t="n">
        <x:v>11035015</x:v>
      </x:c>
      <x:c r="S123" s="171" t="n">
        <x:f>IF(Q123&gt;0,R123/Q123,"")</x:f>
        <x:v>0.2812653902426454</x:v>
      </x:c>
      <x:c r="T123" s="166" t="n">
        <x:f>IF(L123&gt;0,IF(N123&lt;0,1,0),"")</x:f>
        <x:v>1</x:v>
      </x:c>
      <x:c r="U123" s="166" t="n">
        <x:f>IF(Q123&gt;0,IF(S123&lt;$X$2,1,IF(S123&lt;$X$3,2,3)),"")</x:f>
        <x:v>2</x:v>
      </x:c>
    </x:row>
    <x:row r="124">
      <x:c r="A124" s="166" t="str">
        <x:v>106010887</x:v>
      </x:c>
      <x:c r="B124" s="166" t="str">
        <x:v>KINDRED HOSPITAL - SAN FRANCISCO BAY AREA</x:v>
      </x:c>
      <x:c r="C124" s="166" t="str">
        <x:v>Alameda</x:v>
      </x:c>
      <x:c r="D124" s="166" t="str">
        <x:v>05 - EAST BAY</x:v>
      </x:c>
      <x:c r="E124" s="166" t="str">
        <x:v>Investor</x:v>
      </x:c>
      <x:c r="F124" s="169" t="n">
        <x:v>366</x:v>
      </x:c>
      <x:c r="G124" s="169" t="n">
        <x:v>99</x:v>
      </x:c>
      <x:c r="H124" s="169" t="n">
        <x:v>99</x:v>
      </x:c>
      <x:c r="I124" s="169" t="n">
        <x:v>25140</x:v>
      </x:c>
      <x:c r="J124" s="169" t="n">
        <x:v>335</x:v>
      </x:c>
      <x:c r="K124" s="169" t="n">
        <x:v>335</x:v>
      </x:c>
      <x:c r="L124" s="169" t="n">
        <x:v>66556797</x:v>
      </x:c>
      <x:c r="M124" s="169" t="n">
        <x:v>68278938</x:v>
      </x:c>
      <x:c r="N124" s="169" t="n">
        <x:v>-1722141</x:v>
      </x:c>
      <x:c r="O124" s="166" t="str"/>
      <x:c r="P124" s="169" t="n">
        <x:v>0</x:v>
      </x:c>
      <x:c r="Q124" s="169" t="n">
        <x:v>66185559</x:v>
      </x:c>
      <x:c r="R124" s="169" t="n">
        <x:v>36247656</x:v>
      </x:c>
      <x:c r="S124" s="171" t="n">
        <x:f>IF(Q124&gt;0,R124/Q124,"")</x:f>
        <x:v>0.5476671429185934</x:v>
      </x:c>
      <x:c r="T124" s="166" t="n">
        <x:f>IF(L124&gt;0,IF(N124&lt;0,1,0),"")</x:f>
        <x:v>1</x:v>
      </x:c>
      <x:c r="U124" s="166" t="n">
        <x:f>IF(Q124&gt;0,IF(S124&lt;$X$2,1,IF(S124&lt;$X$3,2,3)),"")</x:f>
        <x:v>3</x:v>
      </x:c>
    </x:row>
    <x:row r="125">
      <x:c r="A125" s="166" t="str">
        <x:v>106190196</x:v>
      </x:c>
      <x:c r="B125" s="166" t="str">
        <x:v>KINDRED HOSPITAL - SOUTH BAY</x:v>
      </x:c>
      <x:c r="C125" s="166" t="str">
        <x:v>Los Angeles</x:v>
      </x:c>
      <x:c r="D125" s="166" t="str">
        <x:v>11 - LOS ANGELES COUNTY</x:v>
      </x:c>
      <x:c r="E125" s="166" t="str">
        <x:v>Investor</x:v>
      </x:c>
      <x:c r="F125" s="169" t="n">
        <x:v>366</x:v>
      </x:c>
      <x:c r="G125" s="169" t="n">
        <x:v>62</x:v>
      </x:c>
      <x:c r="H125" s="169" t="n">
        <x:v>62</x:v>
      </x:c>
      <x:c r="I125" s="169" t="n">
        <x:v>15540</x:v>
      </x:c>
      <x:c r="J125" s="169" t="n">
        <x:v>427</x:v>
      </x:c>
      <x:c r="K125" s="169" t="n">
        <x:v>427</x:v>
      </x:c>
      <x:c r="L125" s="169" t="n">
        <x:v>33742449</x:v>
      </x:c>
      <x:c r="M125" s="169" t="n">
        <x:v>37734088</x:v>
      </x:c>
      <x:c r="N125" s="169" t="n">
        <x:v>-3991639</x:v>
      </x:c>
      <x:c r="O125" s="166" t="str"/>
      <x:c r="P125" s="169" t="n">
        <x:v>0</x:v>
      </x:c>
      <x:c r="Q125" s="169" t="n">
        <x:v>33432719</x:v>
      </x:c>
      <x:c r="R125" s="169" t="n">
        <x:v>5543217</x:v>
      </x:c>
      <x:c r="S125" s="171" t="n">
        <x:f>IF(Q125&gt;0,R125/Q125,"")</x:f>
        <x:v>0.165802159256027</x:v>
      </x:c>
      <x:c r="T125" s="166" t="n">
        <x:f>IF(L125&gt;0,IF(N125&lt;0,1,0),"")</x:f>
        <x:v>1</x:v>
      </x:c>
      <x:c r="U125" s="166" t="n">
        <x:f>IF(Q125&gt;0,IF(S125&lt;$X$2,1,IF(S125&lt;$X$3,2,3)),"")</x:f>
        <x:v>1</x:v>
      </x:c>
    </x:row>
    <x:row r="126">
      <x:c r="A126" s="166" t="str">
        <x:v>106301380</x:v>
      </x:c>
      <x:c r="B126" s="166" t="str">
        <x:v>KINDRED HOSPITAL - WESTMINSTER</x:v>
      </x:c>
      <x:c r="C126" s="166" t="str">
        <x:v>Orange</x:v>
      </x:c>
      <x:c r="D126" s="166" t="str">
        <x:v>13 - ORANGE COUNTY</x:v>
      </x:c>
      <x:c r="E126" s="166" t="str">
        <x:v>Investor</x:v>
      </x:c>
      <x:c r="F126" s="169" t="n">
        <x:v>366</x:v>
      </x:c>
      <x:c r="G126" s="169" t="n">
        <x:v>109</x:v>
      </x:c>
      <x:c r="H126" s="169" t="n">
        <x:v>109</x:v>
      </x:c>
      <x:c r="I126" s="169" t="n">
        <x:v>30169</x:v>
      </x:c>
      <x:c r="J126" s="169" t="n">
        <x:v>740</x:v>
      </x:c>
      <x:c r="K126" s="169" t="n">
        <x:v>740</x:v>
      </x:c>
      <x:c r="L126" s="169" t="n">
        <x:v>63221464</x:v>
      </x:c>
      <x:c r="M126" s="169" t="n">
        <x:v>67166517</x:v>
      </x:c>
      <x:c r="N126" s="169" t="n">
        <x:v>-3945053</x:v>
      </x:c>
      <x:c r="O126" s="166" t="str"/>
      <x:c r="P126" s="169" t="n">
        <x:v>0</x:v>
      </x:c>
      <x:c r="Q126" s="169" t="n">
        <x:v>62939119</x:v>
      </x:c>
      <x:c r="R126" s="169" t="n">
        <x:v>9821594</x:v>
      </x:c>
      <x:c r="S126" s="171" t="n">
        <x:f>IF(Q126&gt;0,R126/Q126,"")</x:f>
        <x:v>0.15604911787850098</x:v>
      </x:c>
      <x:c r="T126" s="166" t="n">
        <x:f>IF(L126&gt;0,IF(N126&lt;0,1,0),"")</x:f>
        <x:v>1</x:v>
      </x:c>
      <x:c r="U126" s="166" t="n">
        <x:f>IF(Q126&gt;0,IF(S126&lt;$X$2,1,IF(S126&lt;$X$3,2,3)),"")</x:f>
        <x:v>1</x:v>
      </x:c>
    </x:row>
    <x:row r="127">
      <x:c r="A127" s="166" t="str">
        <x:v>106190661</x:v>
      </x:c>
      <x:c r="B127" s="166" t="str">
        <x:v>L.A. DOWNTOWN MEDICAL CENTER</x:v>
      </x:c>
      <x:c r="C127" s="166" t="str">
        <x:v>Los Angeles</x:v>
      </x:c>
      <x:c r="D127" s="166" t="str">
        <x:v>11 - LOS ANGELES COUNTY</x:v>
      </x:c>
      <x:c r="E127" s="166" t="str">
        <x:v>Investor</x:v>
      </x:c>
      <x:c r="F127" s="169" t="n">
        <x:v>366</x:v>
      </x:c>
      <x:c r="G127" s="169" t="n">
        <x:v>315</x:v>
      </x:c>
      <x:c r="H127" s="169" t="n">
        <x:v>299</x:v>
      </x:c>
      <x:c r="I127" s="169" t="n">
        <x:v>73330</x:v>
      </x:c>
      <x:c r="J127" s="169" t="n">
        <x:v>6591</x:v>
      </x:c>
      <x:c r="K127" s="169" t="n">
        <x:v>7179.496</x:v>
      </x:c>
      <x:c r="L127" s="169" t="n">
        <x:v>147360907</x:v>
      </x:c>
      <x:c r="M127" s="169" t="n">
        <x:v>123433308</x:v>
      </x:c>
      <x:c r="N127" s="169" t="n">
        <x:v>23927599</x:v>
      </x:c>
      <x:c r="O127" s="166" t="str"/>
      <x:c r="P127" s="169" t="n">
        <x:v>0</x:v>
      </x:c>
      <x:c r="Q127" s="169" t="n">
        <x:v>146745288</x:v>
      </x:c>
      <x:c r="R127" s="169" t="n">
        <x:v>39353643</x:v>
      </x:c>
      <x:c r="S127" s="171" t="n">
        <x:f>IF(Q127&gt;0,R127/Q127,"")</x:f>
        <x:v>0.26817653593074825</x:v>
      </x:c>
      <x:c r="T127" s="166" t="n">
        <x:f>IF(L127&gt;0,IF(N127&lt;0,1,0),"")</x:f>
        <x:v>0</x:v>
      </x:c>
      <x:c r="U127" s="166" t="n">
        <x:f>IF(Q127&gt;0,IF(S127&lt;$X$2,1,IF(S127&lt;$X$3,2,3)),"")</x:f>
        <x:v>2</x:v>
      </x:c>
    </x:row>
    <x:row r="128">
      <x:c r="A128" s="166" t="str">
        <x:v>106301234</x:v>
      </x:c>
      <x:c r="B128" s="166" t="str">
        <x:v>LA PALMA INTERCOMMUNITY HOSPITAL</x:v>
      </x:c>
      <x:c r="C128" s="166" t="str">
        <x:v>Orange</x:v>
      </x:c>
      <x:c r="D128" s="166" t="str">
        <x:v>13 - ORANGE COUNTY</x:v>
      </x:c>
      <x:c r="E128" s="166" t="str">
        <x:v>Non-Profit</x:v>
      </x:c>
      <x:c r="F128" s="169" t="n">
        <x:v>366</x:v>
      </x:c>
      <x:c r="G128" s="169" t="n">
        <x:v>138</x:v>
      </x:c>
      <x:c r="H128" s="169" t="n">
        <x:v>138</x:v>
      </x:c>
      <x:c r="I128" s="169" t="n">
        <x:v>17543</x:v>
      </x:c>
      <x:c r="J128" s="169" t="n">
        <x:v>3482</x:v>
      </x:c>
      <x:c r="K128" s="169" t="n">
        <x:v>4937.824</x:v>
      </x:c>
      <x:c r="L128" s="169" t="n">
        <x:v>66479897</x:v>
      </x:c>
      <x:c r="M128" s="169" t="n">
        <x:v>66289036</x:v>
      </x:c>
      <x:c r="N128" s="169" t="n">
        <x:v>190861</x:v>
      </x:c>
      <x:c r="O128" s="166" t="str"/>
      <x:c r="P128" s="169" t="n">
        <x:v>16282</x:v>
      </x:c>
      <x:c r="Q128" s="169" t="n">
        <x:v>64555283</x:v>
      </x:c>
      <x:c r="R128" s="169" t="n">
        <x:v>17284239</x:v>
      </x:c>
      <x:c r="S128" s="171" t="n">
        <x:f>IF(Q128&gt;0,R128/Q128,"")</x:f>
        <x:v>0.26774321475749707</x:v>
      </x:c>
      <x:c r="T128" s="166" t="n">
        <x:f>IF(L128&gt;0,IF(N128&lt;0,1,0),"")</x:f>
        <x:v>0</x:v>
      </x:c>
      <x:c r="U128" s="166" t="n">
        <x:f>IF(Q128&gt;0,IF(S128&lt;$X$2,1,IF(S128&lt;$X$3,2,3)),"")</x:f>
        <x:v>2</x:v>
      </x:c>
    </x:row>
    <x:row r="129">
      <x:c r="A129" s="166" t="str">
        <x:v>106191227</x:v>
      </x:c>
      <x:c r="B129" s="166" t="str">
        <x:v>LAC/HARBOR - UCLA MEDICAL CENTER</x:v>
      </x:c>
      <x:c r="C129" s="166" t="str">
        <x:v>Los Angeles</x:v>
      </x:c>
      <x:c r="D129" s="166" t="str">
        <x:v>11 - LOS ANGELES COUNTY</x:v>
      </x:c>
      <x:c r="E129" s="166" t="str">
        <x:v>City/County</x:v>
      </x:c>
      <x:c r="F129" s="169" t="n">
        <x:v>366</x:v>
      </x:c>
      <x:c r="G129" s="169" t="n">
        <x:v>453</x:v>
      </x:c>
      <x:c r="H129" s="169" t="n">
        <x:v>412</x:v>
      </x:c>
      <x:c r="I129" s="169" t="n">
        <x:v>109562</x:v>
      </x:c>
      <x:c r="J129" s="169" t="n">
        <x:v>19185</x:v>
      </x:c>
      <x:c r="K129" s="169" t="n">
        <x:v>33225.167</x:v>
      </x:c>
      <x:c r="L129" s="169" t="n">
        <x:v>1453380408</x:v>
      </x:c>
      <x:c r="M129" s="169" t="n">
        <x:v>1416831925</x:v>
      </x:c>
      <x:c r="N129" s="169" t="n">
        <x:v>36548483</x:v>
      </x:c>
      <x:c r="O129" s="166" t="str"/>
      <x:c r="P129" s="169" t="n">
        <x:v>85901</x:v>
      </x:c>
      <x:c r="Q129" s="169" t="n">
        <x:v>1425861434</x:v>
      </x:c>
      <x:c r="R129" s="169" t="n">
        <x:v>1137409525</x:v>
      </x:c>
      <x:c r="S129" s="171" t="n">
        <x:f>IF(Q129&gt;0,R129/Q129,"")</x:f>
        <x:v>0.7976999011812813</x:v>
      </x:c>
      <x:c r="T129" s="166" t="n">
        <x:f>IF(L129&gt;0,IF(N129&lt;0,1,0),"")</x:f>
        <x:v>0</x:v>
      </x:c>
      <x:c r="U129" s="166" t="n">
        <x:f>IF(Q129&gt;0,IF(S129&lt;$X$2,1,IF(S129&lt;$X$3,2,3)),"")</x:f>
        <x:v>3</x:v>
      </x:c>
    </x:row>
    <x:row r="130">
      <x:c r="A130" s="166" t="str">
        <x:v>106191231</x:v>
      </x:c>
      <x:c r="B130" s="166" t="str">
        <x:v>LAC/OLIVE VIEW - UCLA MEDICAL CENTER</x:v>
      </x:c>
      <x:c r="C130" s="166" t="str">
        <x:v>Los Angeles</x:v>
      </x:c>
      <x:c r="D130" s="166" t="str">
        <x:v>11 - LOS ANGELES COUNTY</x:v>
      </x:c>
      <x:c r="E130" s="166" t="str">
        <x:v>City/County</x:v>
      </x:c>
      <x:c r="F130" s="169" t="n">
        <x:v>366</x:v>
      </x:c>
      <x:c r="G130" s="169" t="n">
        <x:v>355</x:v>
      </x:c>
      <x:c r="H130" s="169" t="n">
        <x:v>291</x:v>
      </x:c>
      <x:c r="I130" s="169" t="n">
        <x:v>67555</x:v>
      </x:c>
      <x:c r="J130" s="169" t="n">
        <x:v>11485</x:v>
      </x:c>
      <x:c r="K130" s="169" t="n">
        <x:v>25626.984</x:v>
      </x:c>
      <x:c r="L130" s="169" t="n">
        <x:v>769582964</x:v>
      </x:c>
      <x:c r="M130" s="169" t="n">
        <x:v>846312939</x:v>
      </x:c>
      <x:c r="N130" s="169" t="n">
        <x:v>-76729975</x:v>
      </x:c>
      <x:c r="O130" s="166" t="str"/>
      <x:c r="P130" s="169" t="n">
        <x:v>65324</x:v>
      </x:c>
      <x:c r="Q130" s="169" t="n">
        <x:v>746813457</x:v>
      </x:c>
      <x:c r="R130" s="169" t="n">
        <x:v>567238734</x:v>
      </x:c>
      <x:c r="S130" s="171" t="n">
        <x:f>IF(Q130&gt;0,R130/Q130,"")</x:f>
        <x:v>0.7595454108160239</x:v>
      </x:c>
      <x:c r="T130" s="166" t="n">
        <x:f>IF(L130&gt;0,IF(N130&lt;0,1,0),"")</x:f>
        <x:v>1</x:v>
      </x:c>
      <x:c r="U130" s="166" t="n">
        <x:f>IF(Q130&gt;0,IF(S130&lt;$X$2,1,IF(S130&lt;$X$3,2,3)),"")</x:f>
        <x:v>3</x:v>
      </x:c>
    </x:row>
    <x:row r="131">
      <x:c r="A131" s="166" t="str">
        <x:v>106191306</x:v>
      </x:c>
      <x:c r="B131" s="166" t="str">
        <x:v>LAC/RANCHO LOS AMIGOS NATIONAL REHABILITATION CENTER</x:v>
      </x:c>
      <x:c r="C131" s="166" t="str">
        <x:v>Los Angeles</x:v>
      </x:c>
      <x:c r="D131" s="166" t="str">
        <x:v>11 - LOS ANGELES COUNTY</x:v>
      </x:c>
      <x:c r="E131" s="166" t="str">
        <x:v>City/County</x:v>
      </x:c>
      <x:c r="F131" s="169" t="n">
        <x:v>366</x:v>
      </x:c>
      <x:c r="G131" s="169" t="n">
        <x:v>158</x:v>
      </x:c>
      <x:c r="H131" s="169" t="n">
        <x:v>158</x:v>
      </x:c>
      <x:c r="I131" s="169" t="n">
        <x:v>37242</x:v>
      </x:c>
      <x:c r="J131" s="169" t="n">
        <x:v>2575</x:v>
      </x:c>
      <x:c r="K131" s="169" t="n">
        <x:v>3650.457</x:v>
      </x:c>
      <x:c r="L131" s="169" t="n">
        <x:v>414192940</x:v>
      </x:c>
      <x:c r="M131" s="169" t="n">
        <x:v>417357489</x:v>
      </x:c>
      <x:c r="N131" s="169" t="n">
        <x:v>-3164549</x:v>
      </x:c>
      <x:c r="O131" s="166" t="str"/>
      <x:c r="P131" s="169" t="n">
        <x:v>0</x:v>
      </x:c>
      <x:c r="Q131" s="169" t="n">
        <x:v>408014029</x:v>
      </x:c>
      <x:c r="R131" s="169" t="n">
        <x:v>368995289</x:v>
      </x:c>
      <x:c r="S131" s="171" t="n">
        <x:f>IF(Q131&gt;0,R131/Q131,"")</x:f>
        <x:v>0.9043691215823366</x:v>
      </x:c>
      <x:c r="T131" s="166" t="n">
        <x:f>IF(L131&gt;0,IF(N131&lt;0,1,0),"")</x:f>
        <x:v>1</x:v>
      </x:c>
      <x:c r="U131" s="166" t="n">
        <x:f>IF(Q131&gt;0,IF(S131&lt;$X$2,1,IF(S131&lt;$X$3,2,3)),"")</x:f>
        <x:v>3</x:v>
      </x:c>
    </x:row>
    <x:row r="132">
      <x:c r="A132" s="166" t="str">
        <x:v>106364502</x:v>
      </x:c>
      <x:c r="B132" s="166" t="str">
        <x:v>LOMA LINDA UNIVERSITY CHILDREN'S HOSPITAL</x:v>
      </x:c>
      <x:c r="C132" s="166" t="str">
        <x:v>San Bernardino</x:v>
      </x:c>
      <x:c r="D132" s="166" t="str">
        <x:v>12 - INLAND COUNTIES</x:v>
      </x:c>
      <x:c r="E132" s="166" t="str">
        <x:v>Non-Profit</x:v>
      </x:c>
      <x:c r="F132" s="169" t="n">
        <x:v>366</x:v>
      </x:c>
      <x:c r="G132" s="169" t="n">
        <x:v>364</x:v>
      </x:c>
      <x:c r="H132" s="169" t="n">
        <x:v>364</x:v>
      </x:c>
      <x:c r="I132" s="169" t="n">
        <x:v>87359</x:v>
      </x:c>
      <x:c r="J132" s="169" t="n">
        <x:v>17820</x:v>
      </x:c>
      <x:c r="K132" s="169" t="n">
        <x:v>22297.467</x:v>
      </x:c>
      <x:c r="L132" s="169" t="n">
        <x:v>695944295</x:v>
      </x:c>
      <x:c r="M132" s="169" t="n">
        <x:v>655051716</x:v>
      </x:c>
      <x:c r="N132" s="169" t="n">
        <x:v>40892579</x:v>
      </x:c>
      <x:c r="O132" s="166" t="str"/>
      <x:c r="P132" s="169" t="n">
        <x:v>53333</x:v>
      </x:c>
      <x:c r="Q132" s="169" t="n">
        <x:v>690601149</x:v>
      </x:c>
      <x:c r="R132" s="169" t="n">
        <x:v>574458448</x:v>
      </x:c>
      <x:c r="S132" s="171" t="n">
        <x:f>IF(Q132&gt;0,R132/Q132,"")</x:f>
        <x:v>0.8318237651817171</x:v>
      </x:c>
      <x:c r="T132" s="166" t="n">
        <x:f>IF(L132&gt;0,IF(N132&lt;0,1,0),"")</x:f>
        <x:v>0</x:v>
      </x:c>
      <x:c r="U132" s="166" t="n">
        <x:f>IF(Q132&gt;0,IF(S132&lt;$X$2,1,IF(S132&lt;$X$3,2,3)),"")</x:f>
        <x:v>3</x:v>
      </x:c>
    </x:row>
    <x:row r="133">
      <x:c r="A133" s="166" t="str">
        <x:v>106361246</x:v>
      </x:c>
      <x:c r="B133" s="166" t="str">
        <x:v>LOMA LINDA UNIVERSITY MEDICAL CENTER</x:v>
      </x:c>
      <x:c r="C133" s="166" t="str">
        <x:v>San Bernardino</x:v>
      </x:c>
      <x:c r="D133" s="166" t="str">
        <x:v>12 - INLAND COUNTIES</x:v>
      </x:c>
      <x:c r="E133" s="166" t="str">
        <x:v>Non-Profit</x:v>
      </x:c>
      <x:c r="F133" s="169" t="n">
        <x:v>366</x:v>
      </x:c>
      <x:c r="G133" s="169" t="n">
        <x:v>571</x:v>
      </x:c>
      <x:c r="H133" s="169" t="n">
        <x:v>575</x:v>
      </x:c>
      <x:c r="I133" s="169" t="n">
        <x:v>181296</x:v>
      </x:c>
      <x:c r="J133" s="169" t="n">
        <x:v>29191</x:v>
      </x:c>
      <x:c r="K133" s="169" t="n">
        <x:v>48658.838</x:v>
      </x:c>
      <x:c r="L133" s="169" t="n">
        <x:v>1759677071</x:v>
      </x:c>
      <x:c r="M133" s="169" t="n">
        <x:v>1728294011</x:v>
      </x:c>
      <x:c r="N133" s="169" t="n">
        <x:v>31383060</x:v>
      </x:c>
      <x:c r="O133" s="166" t="str"/>
      <x:c r="P133" s="169" t="n">
        <x:v>65483</x:v>
      </x:c>
      <x:c r="Q133" s="169" t="n">
        <x:v>1692986774</x:v>
      </x:c>
      <x:c r="R133" s="169" t="n">
        <x:v>510913691</x:v>
      </x:c>
      <x:c r="S133" s="171" t="n">
        <x:f>IF(Q133&gt;0,R133/Q133,"")</x:f>
        <x:v>0.3017824467658836</x:v>
      </x:c>
      <x:c r="T133" s="166" t="n">
        <x:f>IF(L133&gt;0,IF(N133&lt;0,1,0),"")</x:f>
        <x:v>0</x:v>
      </x:c>
      <x:c r="U133" s="166" t="n">
        <x:f>IF(Q133&gt;0,IF(S133&lt;$X$2,1,IF(S133&lt;$X$3,2,3)),"")</x:f>
        <x:v>2</x:v>
      </x:c>
    </x:row>
    <x:row r="134">
      <x:c r="A134" s="166" t="str">
        <x:v>106334589</x:v>
      </x:c>
      <x:c r="B134" s="166" t="str">
        <x:v>LOMA LINDA UNIVERSITY MEDICAL CENTER - MURRIETA</x:v>
      </x:c>
      <x:c r="C134" s="166" t="str">
        <x:v>Riverside</x:v>
      </x:c>
      <x:c r="D134" s="166" t="str">
        <x:v>12 - INLAND COUNTIES</x:v>
      </x:c>
      <x:c r="E134" s="166" t="str">
        <x:v>Non-Profit</x:v>
      </x:c>
      <x:c r="F134" s="169" t="n">
        <x:v>366</x:v>
      </x:c>
      <x:c r="G134" s="169" t="n">
        <x:v>111</x:v>
      </x:c>
      <x:c r="H134" s="169" t="n">
        <x:v>140</x:v>
      </x:c>
      <x:c r="I134" s="169" t="n">
        <x:v>47086</x:v>
      </x:c>
      <x:c r="J134" s="169" t="n">
        <x:v>11131</x:v>
      </x:c>
      <x:c r="K134" s="169" t="n">
        <x:v>18402.497</x:v>
      </x:c>
      <x:c r="L134" s="169" t="n">
        <x:v>317646765</x:v>
      </x:c>
      <x:c r="M134" s="169" t="n">
        <x:v>339696377</x:v>
      </x:c>
      <x:c r="N134" s="169" t="n">
        <x:v>-22049612</x:v>
      </x:c>
      <x:c r="O134" s="166" t="str"/>
      <x:c r="P134" s="169" t="n">
        <x:v>57739</x:v>
      </x:c>
      <x:c r="Q134" s="169" t="n">
        <x:v>313402507</x:v>
      </x:c>
      <x:c r="R134" s="169" t="n">
        <x:v>70626573</x:v>
      </x:c>
      <x:c r="S134" s="171" t="n">
        <x:f>IF(Q134&gt;0,R134/Q134,"")</x:f>
        <x:v>0.22535420560627487</x:v>
      </x:c>
      <x:c r="T134" s="166" t="n">
        <x:f>IF(L134&gt;0,IF(N134&lt;0,1,0),"")</x:f>
        <x:v>1</x:v>
      </x:c>
      <x:c r="U134" s="166" t="n">
        <x:f>IF(Q134&gt;0,IF(S134&lt;$X$2,1,IF(S134&lt;$X$3,2,3)),"")</x:f>
        <x:v>1</x:v>
      </x:c>
    </x:row>
    <x:row r="135">
      <x:c r="A135" s="166" t="str">
        <x:v>106420491</x:v>
      </x:c>
      <x:c r="B135" s="166" t="str">
        <x:v>LOMPOC VALLEY MEDICAL CENTER</x:v>
      </x:c>
      <x:c r="C135" s="166" t="str">
        <x:v>Santa Barbara</x:v>
      </x:c>
      <x:c r="D135" s="166" t="str">
        <x:v>10 - SANTA BARBARA / VENTURA</x:v>
      </x:c>
      <x:c r="E135" s="166" t="str">
        <x:v>District</x:v>
      </x:c>
      <x:c r="F135" s="169" t="n">
        <x:v>366</x:v>
      </x:c>
      <x:c r="G135" s="169" t="n">
        <x:v>170</x:v>
      </x:c>
      <x:c r="H135" s="169" t="n">
        <x:v>170</x:v>
      </x:c>
      <x:c r="I135" s="169" t="n">
        <x:v>41788</x:v>
      </x:c>
      <x:c r="J135" s="169" t="n">
        <x:v>2541</x:v>
      </x:c>
      <x:c r="K135" s="169" t="n">
        <x:v>7707.2</x:v>
      </x:c>
      <x:c r="L135" s="169" t="n">
        <x:v>156440272</x:v>
      </x:c>
      <x:c r="M135" s="169" t="n">
        <x:v>158821673</x:v>
      </x:c>
      <x:c r="N135" s="169" t="n">
        <x:v>-2381401</x:v>
      </x:c>
      <x:c r="O135" s="166" t="str"/>
      <x:c r="P135" s="169" t="n">
        <x:v>23278</x:v>
      </x:c>
      <x:c r="Q135" s="169" t="n">
        <x:v>154249592</x:v>
      </x:c>
      <x:c r="R135" s="169" t="n">
        <x:v>82363962</x:v>
      </x:c>
      <x:c r="S135" s="171" t="n">
        <x:f>IF(Q135&gt;0,R135/Q135,"")</x:f>
        <x:v>0.5339655096137953</x:v>
      </x:c>
      <x:c r="T135" s="166" t="n">
        <x:f>IF(L135&gt;0,IF(N135&lt;0,1,0),"")</x:f>
        <x:v>1</x:v>
      </x:c>
      <x:c r="U135" s="166" t="n">
        <x:f>IF(Q135&gt;0,IF(S135&lt;$X$2,1,IF(S135&lt;$X$3,2,3)),"")</x:f>
        <x:v>3</x:v>
      </x:c>
    </x:row>
    <x:row r="136">
      <x:c r="A136" s="166" t="str">
        <x:v>106190198</x:v>
      </x:c>
      <x:c r="B136" s="166" t="str">
        <x:v>LOS ANGELES COMMUNITY HOSPITAL</x:v>
      </x:c>
      <x:c r="C136" s="166" t="str">
        <x:v>Los Angeles</x:v>
      </x:c>
      <x:c r="D136" s="166" t="str">
        <x:v>11 - LOS ANGELES COUNTY</x:v>
      </x:c>
      <x:c r="E136" s="166" t="str">
        <x:v>Investor</x:v>
      </x:c>
      <x:c r="F136" s="169" t="n">
        <x:v>366</x:v>
      </x:c>
      <x:c r="G136" s="169" t="n">
        <x:v>212</x:v>
      </x:c>
      <x:c r="H136" s="169" t="n">
        <x:v>212</x:v>
      </x:c>
      <x:c r="I136" s="169" t="n">
        <x:v>62152</x:v>
      </x:c>
      <x:c r="J136" s="169" t="n">
        <x:v>11103</x:v>
      </x:c>
      <x:c r="K136" s="169" t="n">
        <x:v>12002.674</x:v>
      </x:c>
      <x:c r="L136" s="169" t="n">
        <x:v>314667862</x:v>
      </x:c>
      <x:c r="M136" s="169" t="n">
        <x:v>316901202</x:v>
      </x:c>
      <x:c r="N136" s="169" t="n">
        <x:v>-2233340</x:v>
      </x:c>
      <x:c r="O136" s="166" t="str"/>
      <x:c r="P136" s="169" t="n">
        <x:v>12939</x:v>
      </x:c>
      <x:c r="Q136" s="169" t="n">
        <x:v>314068028</x:v>
      </x:c>
      <x:c r="R136" s="169" t="n">
        <x:v>199166392</x:v>
      </x:c>
      <x:c r="S136" s="171" t="n">
        <x:f>IF(Q136&gt;0,R136/Q136,"")</x:f>
        <x:v>0.634150484111041</x:v>
      </x:c>
      <x:c r="T136" s="166" t="n">
        <x:f>IF(L136&gt;0,IF(N136&lt;0,1,0),"")</x:f>
        <x:v>1</x:v>
      </x:c>
      <x:c r="U136" s="166" t="n">
        <x:f>IF(Q136&gt;0,IF(S136&lt;$X$2,1,IF(S136&lt;$X$3,2,3)),"")</x:f>
        <x:v>3</x:v>
      </x:c>
    </x:row>
    <x:row r="137">
      <x:c r="A137" s="166" t="str">
        <x:v>106191228</x:v>
      </x:c>
      <x:c r="B137" s="166" t="str">
        <x:v>LOS ANGELES GENERAL MEDICAL CENTER</x:v>
      </x:c>
      <x:c r="C137" s="166" t="str">
        <x:v>Los Angeles</x:v>
      </x:c>
      <x:c r="D137" s="166" t="str">
        <x:v>11 - LOS ANGELES COUNTY</x:v>
      </x:c>
      <x:c r="E137" s="166" t="str">
        <x:v>City/County</x:v>
      </x:c>
      <x:c r="F137" s="169" t="n">
        <x:v>366</x:v>
      </x:c>
      <x:c r="G137" s="169" t="n">
        <x:v>676</x:v>
      </x:c>
      <x:c r="H137" s="169" t="n">
        <x:v>638</x:v>
      </x:c>
      <x:c r="I137" s="169" t="n">
        <x:v>168971</x:v>
      </x:c>
      <x:c r="J137" s="169" t="n">
        <x:v>29121</x:v>
      </x:c>
      <x:c r="K137" s="169" t="n">
        <x:v>47609.101</x:v>
      </x:c>
      <x:c r="L137" s="169" t="n">
        <x:v>1926656430</x:v>
      </x:c>
      <x:c r="M137" s="169" t="n">
        <x:v>2099495718</x:v>
      </x:c>
      <x:c r="N137" s="169" t="n">
        <x:v>-172839288</x:v>
      </x:c>
      <x:c r="O137" s="166" t="str"/>
      <x:c r="P137" s="169" t="n">
        <x:v>127384</x:v>
      </x:c>
      <x:c r="Q137" s="169" t="n">
        <x:v>1841468963</x:v>
      </x:c>
      <x:c r="R137" s="169" t="n">
        <x:v>1470590223</x:v>
      </x:c>
      <x:c r="S137" s="171" t="n">
        <x:f>IF(Q137&gt;0,R137/Q137,"")</x:f>
        <x:v>0.798596257959304</x:v>
      </x:c>
      <x:c r="T137" s="166" t="n">
        <x:f>IF(L137&gt;0,IF(N137&lt;0,1,0),"")</x:f>
        <x:v>1</x:v>
      </x:c>
      <x:c r="U137" s="166" t="n">
        <x:f>IF(Q137&gt;0,IF(S137&lt;$X$2,1,IF(S137&lt;$X$3,2,3)),"")</x:f>
        <x:v>3</x:v>
      </x:c>
    </x:row>
    <x:row r="138">
      <x:c r="A138" s="166" t="str">
        <x:v>106560492</x:v>
      </x:c>
      <x:c r="B138" s="166" t="str">
        <x:v>LOS ROBLES HOSPITAL AND MEDICAL CENTER</x:v>
      </x:c>
      <x:c r="C138" s="166" t="str">
        <x:v>Ventura</x:v>
      </x:c>
      <x:c r="D138" s="166" t="str">
        <x:v>10 - SANTA BARBARA / VENTURA</x:v>
      </x:c>
      <x:c r="E138" s="166" t="str">
        <x:v>Investor</x:v>
      </x:c>
      <x:c r="F138" s="169" t="n">
        <x:v>366</x:v>
      </x:c>
      <x:c r="G138" s="169" t="n">
        <x:v>386</x:v>
      </x:c>
      <x:c r="H138" s="169" t="n">
        <x:v>386</x:v>
      </x:c>
      <x:c r="I138" s="169" t="n">
        <x:v>85642</x:v>
      </x:c>
      <x:c r="J138" s="169" t="n">
        <x:v>16523</x:v>
      </x:c>
      <x:c r="K138" s="169" t="n">
        <x:v>25365.602</x:v>
      </x:c>
      <x:c r="L138" s="169" t="n">
        <x:v>637784786</x:v>
      </x:c>
      <x:c r="M138" s="169" t="n">
        <x:v>542951897</x:v>
      </x:c>
      <x:c r="N138" s="169" t="n">
        <x:v>94832889</x:v>
      </x:c>
      <x:c r="O138" s="166" t="str"/>
      <x:c r="P138" s="169" t="n">
        <x:v>57340</x:v>
      </x:c>
      <x:c r="Q138" s="169" t="n">
        <x:v>631076151</x:v>
      </x:c>
      <x:c r="R138" s="169" t="n">
        <x:v>56345208</x:v>
      </x:c>
      <x:c r="S138" s="171" t="n">
        <x:f>IF(Q138&gt;0,R138/Q138,"")</x:f>
        <x:v>0.08928432473753868</x:v>
      </x:c>
      <x:c r="T138" s="166" t="n">
        <x:f>IF(L138&gt;0,IF(N138&lt;0,1,0),"")</x:f>
        <x:v>0</x:v>
      </x:c>
      <x:c r="U138" s="166" t="n">
        <x:f>IF(Q138&gt;0,IF(S138&lt;$X$2,1,IF(S138&lt;$X$3,2,3)),"")</x:f>
        <x:v>1</x:v>
      </x:c>
    </x:row>
    <x:row r="139">
      <x:c r="A139" s="166" t="str">
        <x:v>106434040</x:v>
      </x:c>
      <x:c r="B139" s="166" t="str">
        <x:v>LUCILE SALTER PACKARD CHILDREN'S HOSPITAL AT STANFORD</x:v>
      </x:c>
      <x:c r="C139" s="166" t="str">
        <x:v>Santa Clara</x:v>
      </x:c>
      <x:c r="D139" s="166" t="str">
        <x:v>07 - SANTA CLARA</x:v>
      </x:c>
      <x:c r="E139" s="166" t="str">
        <x:v>Non-Profit</x:v>
      </x:c>
      <x:c r="F139" s="169" t="n">
        <x:v>366</x:v>
      </x:c>
      <x:c r="G139" s="169" t="n">
        <x:v>394</x:v>
      </x:c>
      <x:c r="H139" s="169" t="n">
        <x:v>394</x:v>
      </x:c>
      <x:c r="I139" s="169" t="n">
        <x:v>104577</x:v>
      </x:c>
      <x:c r="J139" s="169" t="n">
        <x:v>15416</x:v>
      </x:c>
      <x:c r="K139" s="169" t="n">
        <x:v>21082.355</x:v>
      </x:c>
      <x:c r="L139" s="169" t="n">
        <x:v>2677648193</x:v>
      </x:c>
      <x:c r="M139" s="169" t="n">
        <x:v>2578578529</x:v>
      </x:c>
      <x:c r="N139" s="169" t="n">
        <x:v>99069664</x:v>
      </x:c>
      <x:c r="O139" s="166" t="str"/>
      <x:c r="P139" s="169" t="n">
        <x:v>0</x:v>
      </x:c>
      <x:c r="Q139" s="169" t="n">
        <x:v>2604252589</x:v>
      </x:c>
      <x:c r="R139" s="169" t="n">
        <x:v>785310881</x:v>
      </x:c>
      <x:c r="S139" s="171" t="n">
        <x:f>IF(Q139&gt;0,R139/Q139,"")</x:f>
        <x:v>0.3015494289290692</x:v>
      </x:c>
      <x:c r="T139" s="166" t="n">
        <x:f>IF(L139&gt;0,IF(N139&lt;0,1,0),"")</x:f>
        <x:v>0</x:v>
      </x:c>
      <x:c r="U139" s="166" t="n">
        <x:f>IF(Q139&gt;0,IF(S139&lt;$X$2,1,IF(S139&lt;$X$3,2,3)),"")</x:f>
        <x:v>2</x:v>
      </x:c>
    </x:row>
    <x:row r="140">
      <x:c r="A140" s="166" t="str">
        <x:v>106121002</x:v>
      </x:c>
      <x:c r="B140" s="166" t="str">
        <x:v>MAD RIVER COMMUNITY HOSPITAL</x:v>
      </x:c>
      <x:c r="C140" s="166" t="str">
        <x:v>Humboldt</x:v>
      </x:c>
      <x:c r="D140" s="166" t="str">
        <x:v>01 - NORTHERN CALIFORNIA</x:v>
      </x:c>
      <x:c r="E140" s="166" t="str">
        <x:v>Investor</x:v>
      </x:c>
      <x:c r="F140" s="169" t="n">
        <x:v>366</x:v>
      </x:c>
      <x:c r="G140" s="169" t="n">
        <x:v>78</x:v>
      </x:c>
      <x:c r="H140" s="169" t="n">
        <x:v>46</x:v>
      </x:c>
      <x:c r="I140" s="169" t="n">
        <x:v>3766</x:v>
      </x:c>
      <x:c r="J140" s="169" t="n">
        <x:v>974</x:v>
      </x:c>
      <x:c r="K140" s="169" t="n">
        <x:v>4893.11</x:v>
      </x:c>
      <x:c r="L140" s="169" t="n">
        <x:v>50201714</x:v>
      </x:c>
      <x:c r="M140" s="169" t="n">
        <x:v>60492593</x:v>
      </x:c>
      <x:c r="N140" s="169" t="n">
        <x:v>-10290879</x:v>
      </x:c>
      <x:c r="O140" s="166" t="str"/>
      <x:c r="P140" s="169" t="n">
        <x:v>12202</x:v>
      </x:c>
      <x:c r="Q140" s="169" t="n">
        <x:v>49506203</x:v>
      </x:c>
      <x:c r="R140" s="169" t="n">
        <x:v>15360198</x:v>
      </x:c>
      <x:c r="S140" s="171" t="n">
        <x:f>IF(Q140&gt;0,R140/Q140,"")</x:f>
        <x:v>0.3102681496296535</x:v>
      </x:c>
      <x:c r="T140" s="166" t="n">
        <x:f>IF(L140&gt;0,IF(N140&lt;0,1,0),"")</x:f>
        <x:v>1</x:v>
      </x:c>
      <x:c r="U140" s="166" t="n">
        <x:f>IF(Q140&gt;0,IF(S140&lt;$X$2,1,IF(S140&lt;$X$3,2,3)),"")</x:f>
        <x:v>2</x:v>
      </x:c>
    </x:row>
    <x:row r="141">
      <x:c r="A141" s="166" t="str">
        <x:v>106260011</x:v>
      </x:c>
      <x:c r="B141" s="166" t="str">
        <x:v>MAMMOTH HOSPITAL</x:v>
      </x:c>
      <x:c r="C141" s="166" t="str">
        <x:v>Mono</x:v>
      </x:c>
      <x:c r="D141" s="166" t="str">
        <x:v>12 - INLAND COUNTIES</x:v>
      </x:c>
      <x:c r="E141" s="166" t="str">
        <x:v>District</x:v>
      </x:c>
      <x:c r="F141" s="169" t="n">
        <x:v>366</x:v>
      </x:c>
      <x:c r="G141" s="169" t="n">
        <x:v>17</x:v>
      </x:c>
      <x:c r="H141" s="169" t="n">
        <x:v>17</x:v>
      </x:c>
      <x:c r="I141" s="169" t="n">
        <x:v>1243</x:v>
      </x:c>
      <x:c r="J141" s="169" t="n">
        <x:v>466</x:v>
      </x:c>
      <x:c r="K141" s="169" t="n">
        <x:v>2949.536</x:v>
      </x:c>
      <x:c r="L141" s="169" t="n">
        <x:v>106486272</x:v>
      </x:c>
      <x:c r="M141" s="169" t="n">
        <x:v>99629849</x:v>
      </x:c>
      <x:c r="N141" s="169" t="n">
        <x:v>6856423</x:v>
      </x:c>
      <x:c r="O141" s="166" t="str"/>
      <x:c r="P141" s="169" t="n">
        <x:v>11044</x:v>
      </x:c>
      <x:c r="Q141" s="169" t="n">
        <x:v>105991849</x:v>
      </x:c>
      <x:c r="R141" s="169" t="n">
        <x:v>14146501</x:v>
      </x:c>
      <x:c r="S141" s="171" t="n">
        <x:f>IF(Q141&gt;0,R141/Q141,"")</x:f>
        <x:v>0.13346781977546215</x:v>
      </x:c>
      <x:c r="T141" s="166" t="n">
        <x:f>IF(L141&gt;0,IF(N141&lt;0,1,0),"")</x:f>
        <x:v>0</x:v>
      </x:c>
      <x:c r="U141" s="166" t="n">
        <x:f>IF(Q141&gt;0,IF(S141&lt;$X$2,1,IF(S141&lt;$X$3,2,3)),"")</x:f>
        <x:v>1</x:v>
      </x:c>
    </x:row>
    <x:row r="142">
      <x:c r="A142" s="166" t="str">
        <x:v>106420493</x:v>
      </x:c>
      <x:c r="B142" s="166" t="str">
        <x:v>MARIAN MEDICAL CENTER</x:v>
      </x:c>
      <x:c r="C142" s="166" t="str">
        <x:v>Santa Barbara</x:v>
      </x:c>
      <x:c r="D142" s="166" t="str">
        <x:v>10 - SANTA BARBARA / VENTURA</x:v>
      </x:c>
      <x:c r="E142" s="166" t="str">
        <x:v>Non-Profit</x:v>
      </x:c>
      <x:c r="F142" s="169" t="n">
        <x:v>366</x:v>
      </x:c>
      <x:c r="G142" s="169" t="n">
        <x:v>388</x:v>
      </x:c>
      <x:c r="H142" s="169" t="n">
        <x:v>361</x:v>
      </x:c>
      <x:c r="I142" s="169" t="n">
        <x:v>97987</x:v>
      </x:c>
      <x:c r="J142" s="169" t="n">
        <x:v>18038</x:v>
      </x:c>
      <x:c r="K142" s="169" t="n">
        <x:v>39929.602</x:v>
      </x:c>
      <x:c r="L142" s="169" t="n">
        <x:v>878564757</x:v>
      </x:c>
      <x:c r="M142" s="169" t="n">
        <x:v>747097563</x:v>
      </x:c>
      <x:c r="N142" s="169" t="n">
        <x:v>131467194</x:v>
      </x:c>
      <x:c r="O142" s="166" t="str"/>
      <x:c r="P142" s="169" t="n">
        <x:v>98209</x:v>
      </x:c>
      <x:c r="Q142" s="169" t="n">
        <x:v>870080787</x:v>
      </x:c>
      <x:c r="R142" s="169" t="n">
        <x:v>239373401</x:v>
      </x:c>
      <x:c r="S142" s="171" t="n">
        <x:f>IF(Q142&gt;0,R142/Q142,"")</x:f>
        <x:v>0.27511629331035903</x:v>
      </x:c>
      <x:c r="T142" s="166" t="n">
        <x:f>IF(L142&gt;0,IF(N142&lt;0,1,0),"")</x:f>
        <x:v>0</x:v>
      </x:c>
      <x:c r="U142" s="166" t="n">
        <x:f>IF(Q142&gt;0,IF(S142&lt;$X$2,1,IF(S142&lt;$X$3,2,3)),"")</x:f>
        <x:v>2</x:v>
      </x:c>
    </x:row>
    <x:row r="143">
      <x:c r="A143" s="166" t="str">
        <x:v>106211006</x:v>
      </x:c>
      <x:c r="B143" s="166" t="str">
        <x:v>MARINHEALTH MEDICAL CENTER</x:v>
      </x:c>
      <x:c r="C143" s="166" t="str">
        <x:v>Marin</x:v>
      </x:c>
      <x:c r="D143" s="166" t="str">
        <x:v>04 - WEST BAY</x:v>
      </x:c>
      <x:c r="E143" s="166" t="str">
        <x:v>Non-Profit</x:v>
      </x:c>
      <x:c r="F143" s="169" t="n">
        <x:v>366</x:v>
      </x:c>
      <x:c r="G143" s="169" t="n">
        <x:v>327</x:v>
      </x:c>
      <x:c r="H143" s="169" t="n">
        <x:v>327</x:v>
      </x:c>
      <x:c r="I143" s="169" t="n">
        <x:v>52553</x:v>
      </x:c>
      <x:c r="J143" s="169" t="n">
        <x:v>10220</x:v>
      </x:c>
      <x:c r="K143" s="169" t="n">
        <x:v>23077.92</x:v>
      </x:c>
      <x:c r="L143" s="169" t="n">
        <x:v>647576498</x:v>
      </x:c>
      <x:c r="M143" s="169" t="n">
        <x:v>599959100</x:v>
      </x:c>
      <x:c r="N143" s="169" t="n">
        <x:v>47617398</x:v>
      </x:c>
      <x:c r="O143" s="166" t="str"/>
      <x:c r="P143" s="169" t="n">
        <x:v>44412</x:v>
      </x:c>
      <x:c r="Q143" s="169" t="n">
        <x:v>641596061</x:v>
      </x:c>
      <x:c r="R143" s="169" t="n">
        <x:v>109788546</x:v>
      </x:c>
      <x:c r="S143" s="171" t="n">
        <x:f>IF(Q143&gt;0,R143/Q143,"")</x:f>
        <x:v>0.1711178616478445</x:v>
      </x:c>
      <x:c r="T143" s="166" t="n">
        <x:f>IF(L143&gt;0,IF(N143&lt;0,1,0),"")</x:f>
        <x:v>0</x:v>
      </x:c>
      <x:c r="U143" s="166" t="n">
        <x:f>IF(Q143&gt;0,IF(S143&lt;$X$2,1,IF(S143&lt;$X$3,2,3)),"")</x:f>
        <x:v>1</x:v>
      </x:c>
    </x:row>
    <x:row r="144">
      <x:c r="A144" s="166" t="str">
        <x:v>106050932</x:v>
      </x:c>
      <x:c r="B144" s="166" t="str">
        <x:v>MARK TWAIN MEDICAL CENTER</x:v>
      </x:c>
      <x:c r="C144" s="166" t="str">
        <x:v>Calaveras</x:v>
      </x:c>
      <x:c r="D144" s="166" t="str">
        <x:v>06 - NORTH SAN JOAQUIN</x:v>
      </x:c>
      <x:c r="E144" s="166" t="str">
        <x:v>Non-Profit</x:v>
      </x:c>
      <x:c r="F144" s="169" t="n">
        <x:v>366</x:v>
      </x:c>
      <x:c r="G144" s="169" t="n">
        <x:v>25</x:v>
      </x:c>
      <x:c r="H144" s="169" t="n">
        <x:v>25</x:v>
      </x:c>
      <x:c r="I144" s="169" t="n">
        <x:v>2426</x:v>
      </x:c>
      <x:c r="J144" s="169" t="n">
        <x:v>781</x:v>
      </x:c>
      <x:c r="K144" s="169" t="n">
        <x:v>3041.121</x:v>
      </x:c>
      <x:c r="L144" s="169" t="n">
        <x:v>85131696</x:v>
      </x:c>
      <x:c r="M144" s="169" t="n">
        <x:v>84727354</x:v>
      </x:c>
      <x:c r="N144" s="169" t="n">
        <x:v>404342</x:v>
      </x:c>
      <x:c r="O144" s="166" t="str"/>
      <x:c r="P144" s="169" t="n">
        <x:v>11245</x:v>
      </x:c>
      <x:c r="Q144" s="169" t="n">
        <x:v>84347241</x:v>
      </x:c>
      <x:c r="R144" s="169" t="n">
        <x:v>17071352</x:v>
      </x:c>
      <x:c r="S144" s="171" t="n">
        <x:f>IF(Q144&gt;0,R144/Q144,"")</x:f>
        <x:v>0.2023937214496441</x:v>
      </x:c>
      <x:c r="T144" s="166" t="n">
        <x:f>IF(L144&gt;0,IF(N144&lt;0,1,0),"")</x:f>
        <x:v>0</x:v>
      </x:c>
      <x:c r="U144" s="166" t="n">
        <x:f>IF(Q144&gt;0,IF(S144&lt;$X$2,1,IF(S144&lt;$X$3,2,3)),"")</x:f>
        <x:v>1</x:v>
      </x:c>
    </x:row>
    <x:row r="145">
      <x:c r="A145" s="166" t="str">
        <x:v>106090933</x:v>
      </x:c>
      <x:c r="B145" s="166" t="str">
        <x:v>MARSHALL MEDICAL CENTER</x:v>
      </x:c>
      <x:c r="C145" s="166" t="str">
        <x:v>El Dorado</x:v>
      </x:c>
      <x:c r="D145" s="166" t="str">
        <x:v>02 - GOLDEN EMPIRE</x:v>
      </x:c>
      <x:c r="E145" s="166" t="str">
        <x:v>Non-Profit</x:v>
      </x:c>
      <x:c r="F145" s="169" t="n">
        <x:v>366</x:v>
      </x:c>
      <x:c r="G145" s="169" t="n">
        <x:v>111</x:v>
      </x:c>
      <x:c r="H145" s="169" t="n">
        <x:v>110</x:v>
      </x:c>
      <x:c r="I145" s="169" t="n">
        <x:v>16631</x:v>
      </x:c>
      <x:c r="J145" s="169" t="n">
        <x:v>4380</x:v>
      </x:c>
      <x:c r="K145" s="169" t="n">
        <x:v>13719.549</x:v>
      </x:c>
      <x:c r="L145" s="169" t="n">
        <x:v>335011556</x:v>
      </x:c>
      <x:c r="M145" s="169" t="n">
        <x:v>332993554</x:v>
      </x:c>
      <x:c r="N145" s="169" t="n">
        <x:v>2018002</x:v>
      </x:c>
      <x:c r="O145" s="166" t="str"/>
      <x:c r="P145" s="169" t="n">
        <x:v>36952</x:v>
      </x:c>
      <x:c r="Q145" s="169" t="n">
        <x:v>332660026</x:v>
      </x:c>
      <x:c r="R145" s="169" t="n">
        <x:v>70377628</x:v>
      </x:c>
      <x:c r="S145" s="171" t="n">
        <x:f>IF(Q145&gt;0,R145/Q145,"")</x:f>
        <x:v>0.21156021914096765</x:v>
      </x:c>
      <x:c r="T145" s="166" t="n">
        <x:f>IF(L145&gt;0,IF(N145&lt;0,1,0),"")</x:f>
        <x:v>0</x:v>
      </x:c>
      <x:c r="U145" s="166" t="n">
        <x:f>IF(Q145&gt;0,IF(S145&lt;$X$2,1,IF(S145&lt;$X$3,2,3)),"")</x:f>
        <x:v>1</x:v>
      </x:c>
    </x:row>
    <x:row r="146">
      <x:c r="A146" s="166" t="str">
        <x:v>106191230</x:v>
      </x:c>
      <x:c r="B146" s="166" t="str">
        <x:v>MARTIN LUTHER KING, JR. COMMUNITY HOSPITAL</x:v>
      </x:c>
      <x:c r="C146" s="166" t="str">
        <x:v>Los Angeles</x:v>
      </x:c>
      <x:c r="D146" s="166" t="str">
        <x:v>11 - LOS ANGELES COUNTY</x:v>
      </x:c>
      <x:c r="E146" s="166" t="str">
        <x:v>Non-Profit</x:v>
      </x:c>
      <x:c r="F146" s="169" t="n">
        <x:v>366</x:v>
      </x:c>
      <x:c r="G146" s="169" t="n">
        <x:v>131</x:v>
      </x:c>
      <x:c r="H146" s="169" t="n">
        <x:v>131</x:v>
      </x:c>
      <x:c r="I146" s="169" t="n">
        <x:v>51775</x:v>
      </x:c>
      <x:c r="J146" s="169" t="n">
        <x:v>9109</x:v>
      </x:c>
      <x:c r="K146" s="169" t="n">
        <x:v>21372.024</x:v>
      </x:c>
      <x:c r="L146" s="169" t="n">
        <x:v>403897201</x:v>
      </x:c>
      <x:c r="M146" s="169" t="n">
        <x:v>418339668</x:v>
      </x:c>
      <x:c r="N146" s="169" t="n">
        <x:v>-14442467</x:v>
      </x:c>
      <x:c r="O146" s="166" t="str"/>
      <x:c r="P146" s="169" t="n">
        <x:v>126186</x:v>
      </x:c>
      <x:c r="Q146" s="169" t="n">
        <x:v>380195978</x:v>
      </x:c>
      <x:c r="R146" s="169" t="n">
        <x:v>284655937</x:v>
      </x:c>
      <x:c r="S146" s="171" t="n">
        <x:f>IF(Q146&gt;0,R146/Q146,"")</x:f>
        <x:v>0.7487084384674895</x:v>
      </x:c>
      <x:c r="T146" s="166" t="n">
        <x:f>IF(L146&gt;0,IF(N146&lt;0,1,0),"")</x:f>
        <x:v>1</x:v>
      </x:c>
      <x:c r="U146" s="166" t="n">
        <x:f>IF(Q146&gt;0,IF(S146&lt;$X$2,1,IF(S146&lt;$X$3,2,3)),"")</x:f>
        <x:v>3</x:v>
      </x:c>
    </x:row>
    <x:row r="147">
      <x:c r="A147" s="166" t="str">
        <x:v>106450936</x:v>
      </x:c>
      <x:c r="B147" s="166" t="str">
        <x:v>MAYERS MEMORIAL HOSPITAL</x:v>
      </x:c>
      <x:c r="C147" s="166" t="str">
        <x:v>Shasta</x:v>
      </x:c>
      <x:c r="D147" s="166" t="str">
        <x:v>01 - NORTHERN CALIFORNIA</x:v>
      </x:c>
      <x:c r="E147" s="166" t="str">
        <x:v>District</x:v>
      </x:c>
      <x:c r="F147" s="169" t="n">
        <x:v>366</x:v>
      </x:c>
      <x:c r="G147" s="169" t="n">
        <x:v>115</x:v>
      </x:c>
      <x:c r="H147" s="169" t="n">
        <x:v>115</x:v>
      </x:c>
      <x:c r="I147" s="169" t="n">
        <x:v>30996</x:v>
      </x:c>
      <x:c r="J147" s="169" t="n">
        <x:v>354</x:v>
      </x:c>
      <x:c r="K147" s="169" t="n">
        <x:v>729.859</x:v>
      </x:c>
      <x:c r="L147" s="169" t="n">
        <x:v>53989252</x:v>
      </x:c>
      <x:c r="M147" s="169" t="n">
        <x:v>51022395</x:v>
      </x:c>
      <x:c r="N147" s="169" t="n">
        <x:v>2966857</x:v>
      </x:c>
      <x:c r="O147" s="166" t="str"/>
      <x:c r="P147" s="169" t="n">
        <x:v>4611</x:v>
      </x:c>
      <x:c r="Q147" s="169" t="n">
        <x:v>53660323</x:v>
      </x:c>
      <x:c r="R147" s="169" t="n">
        <x:v>35119510</x:v>
      </x:c>
      <x:c r="S147" s="171" t="n">
        <x:f>IF(Q147&gt;0,R147/Q147,"")</x:f>
        <x:v>0.6544781700251786</x:v>
      </x:c>
      <x:c r="T147" s="166" t="n">
        <x:f>IF(L147&gt;0,IF(N147&lt;0,1,0),"")</x:f>
        <x:v>0</x:v>
      </x:c>
      <x:c r="U147" s="166" t="n">
        <x:f>IF(Q147&gt;0,IF(S147&lt;$X$2,1,IF(S147&lt;$X$3,2,3)),"")</x:f>
        <x:v>3</x:v>
      </x:c>
    </x:row>
    <x:row r="148">
      <x:c r="A148" s="166" t="str">
        <x:v>106240924</x:v>
      </x:c>
      <x:c r="B148" s="166" t="str">
        <x:v>MEMORIAL HOSPITAL LOS BANOS</x:v>
      </x:c>
      <x:c r="C148" s="166" t="str">
        <x:v>Merced</x:v>
      </x:c>
      <x:c r="D148" s="166" t="str">
        <x:v>06 - NORTH SAN JOAQUIN</x:v>
      </x:c>
      <x:c r="E148" s="166" t="str">
        <x:v>Non-Profit</x:v>
      </x:c>
      <x:c r="F148" s="169" t="n">
        <x:v>366</x:v>
      </x:c>
      <x:c r="G148" s="169" t="n">
        <x:v>38</x:v>
      </x:c>
      <x:c r="H148" s="169" t="n">
        <x:v>38</x:v>
      </x:c>
      <x:c r="I148" s="169" t="n">
        <x:v>5227</x:v>
      </x:c>
      <x:c r="J148" s="169" t="n">
        <x:v>1881</x:v>
      </x:c>
      <x:c r="K148" s="169" t="n">
        <x:v>7337.975</x:v>
      </x:c>
      <x:c r="L148" s="169" t="n">
        <x:v>131679550</x:v>
      </x:c>
      <x:c r="M148" s="169" t="n">
        <x:v>91000204</x:v>
      </x:c>
      <x:c r="N148" s="169" t="n">
        <x:v>40679346</x:v>
      </x:c>
      <x:c r="O148" s="166" t="str"/>
      <x:c r="P148" s="169" t="n">
        <x:v>31173</x:v>
      </x:c>
      <x:c r="Q148" s="169" t="n">
        <x:v>130943997</x:v>
      </x:c>
      <x:c r="R148" s="169" t="n">
        <x:v>48890071</x:v>
      </x:c>
      <x:c r="S148" s="171" t="n">
        <x:f>IF(Q148&gt;0,R148/Q148,"")</x:f>
        <x:v>0.373366264358037</x:v>
      </x:c>
      <x:c r="T148" s="166" t="n">
        <x:f>IF(L148&gt;0,IF(N148&lt;0,1,0),"")</x:f>
        <x:v>0</x:v>
      </x:c>
      <x:c r="U148" s="166" t="n">
        <x:f>IF(Q148&gt;0,IF(S148&lt;$X$2,1,IF(S148&lt;$X$3,2,3)),"")</x:f>
        <x:v>2</x:v>
      </x:c>
    </x:row>
    <x:row r="149">
      <x:c r="A149" s="166" t="str">
        <x:v>106500939</x:v>
      </x:c>
      <x:c r="B149" s="166" t="str">
        <x:v>MEMORIAL HOSPITAL MODESTO</x:v>
      </x:c>
      <x:c r="C149" s="166" t="str">
        <x:v>Stanislaus</x:v>
      </x:c>
      <x:c r="D149" s="166" t="str">
        <x:v>06 - NORTH SAN JOAQUIN</x:v>
      </x:c>
      <x:c r="E149" s="166" t="str">
        <x:v>Non-Profit</x:v>
      </x:c>
      <x:c r="F149" s="169" t="n">
        <x:v>366</x:v>
      </x:c>
      <x:c r="G149" s="169" t="n">
        <x:v>419</x:v>
      </x:c>
      <x:c r="H149" s="169" t="n">
        <x:v>419</x:v>
      </x:c>
      <x:c r="I149" s="169" t="n">
        <x:v>107946</x:v>
      </x:c>
      <x:c r="J149" s="169" t="n">
        <x:v>22121</x:v>
      </x:c>
      <x:c r="K149" s="169" t="n">
        <x:v>36922.934</x:v>
      </x:c>
      <x:c r="L149" s="169" t="n">
        <x:v>965375216</x:v>
      </x:c>
      <x:c r="M149" s="169" t="n">
        <x:v>851359518</x:v>
      </x:c>
      <x:c r="N149" s="169" t="n">
        <x:v>114015698</x:v>
      </x:c>
      <x:c r="O149" s="166" t="str"/>
      <x:c r="P149" s="169" t="n">
        <x:v>91011</x:v>
      </x:c>
      <x:c r="Q149" s="169" t="n">
        <x:v>954332118</x:v>
      </x:c>
      <x:c r="R149" s="169" t="n">
        <x:v>125965009</x:v>
      </x:c>
      <x:c r="S149" s="171" t="n">
        <x:f>IF(Q149&gt;0,R149/Q149,"")</x:f>
        <x:v>0.1319928425588208</x:v>
      </x:c>
      <x:c r="T149" s="166" t="n">
        <x:f>IF(L149&gt;0,IF(N149&lt;0,1,0),"")</x:f>
        <x:v>0</x:v>
      </x:c>
      <x:c r="U149" s="166" t="n">
        <x:f>IF(Q149&gt;0,IF(S149&lt;$X$2,1,IF(S149&lt;$X$3,2,3)),"")</x:f>
        <x:v>1</x:v>
      </x:c>
    </x:row>
    <x:row r="150">
      <x:c r="A150" s="166" t="str">
        <x:v>106190521</x:v>
      </x:c>
      <x:c r="B150" s="166" t="str">
        <x:v>MEMORIAL HOSPITAL OF GARDENA</x:v>
      </x:c>
      <x:c r="C150" s="166" t="str">
        <x:v>Los Angeles</x:v>
      </x:c>
      <x:c r="D150" s="166" t="str">
        <x:v>11 - LOS ANGELES COUNTY</x:v>
      </x:c>
      <x:c r="E150" s="166" t="str">
        <x:v>Investor</x:v>
      </x:c>
      <x:c r="F150" s="169" t="n">
        <x:v>366</x:v>
      </x:c>
      <x:c r="G150" s="169" t="n">
        <x:v>172</x:v>
      </x:c>
      <x:c r="H150" s="169" t="n">
        <x:v>172</x:v>
      </x:c>
      <x:c r="I150" s="169" t="n">
        <x:v>48674</x:v>
      </x:c>
      <x:c r="J150" s="169" t="n">
        <x:v>5777</x:v>
      </x:c>
      <x:c r="K150" s="169" t="n">
        <x:v>7859.586</x:v>
      </x:c>
      <x:c r="L150" s="169" t="n">
        <x:v>206575324</x:v>
      </x:c>
      <x:c r="M150" s="169" t="n">
        <x:v>184828744</x:v>
      </x:c>
      <x:c r="N150" s="169" t="n">
        <x:v>21746580</x:v>
      </x:c>
      <x:c r="O150" s="166" t="str"/>
      <x:c r="P150" s="169" t="n">
        <x:v>38804</x:v>
      </x:c>
      <x:c r="Q150" s="169" t="n">
        <x:v>206257202</x:v>
      </x:c>
      <x:c r="R150" s="169" t="n">
        <x:v>153144499</x:v>
      </x:c>
      <x:c r="S150" s="171" t="n">
        <x:f>IF(Q150&gt;0,R150/Q150,"")</x:f>
        <x:v>0.74249285607976</x:v>
      </x:c>
      <x:c r="T150" s="166" t="n">
        <x:f>IF(L150&gt;0,IF(N150&lt;0,1,0),"")</x:f>
        <x:v>0</x:v>
      </x:c>
      <x:c r="U150" s="166" t="n">
        <x:f>IF(Q150&gt;0,IF(S150&lt;$X$2,1,IF(S150&lt;$X$3,2,3)),"")</x:f>
        <x:v>3</x:v>
      </x:c>
    </x:row>
    <x:row r="151">
      <x:c r="A151" s="166" t="str">
        <x:v>106190525</x:v>
      </x:c>
      <x:c r="B151" s="166" t="str">
        <x:v>MEMORIALCARE LONG BEACH MEDICAL CENTER</x:v>
      </x:c>
      <x:c r="C151" s="166" t="str">
        <x:v>Los Angeles</x:v>
      </x:c>
      <x:c r="D151" s="166" t="str">
        <x:v>11 - LOS ANGELES COUNTY</x:v>
      </x:c>
      <x:c r="E151" s="166" t="str">
        <x:v>Non-Profit</x:v>
      </x:c>
      <x:c r="F151" s="169" t="n">
        <x:v>366</x:v>
      </x:c>
      <x:c r="G151" s="169" t="n">
        <x:v>453</x:v>
      </x:c>
      <x:c r="H151" s="169" t="n">
        <x:v>453</x:v>
      </x:c>
      <x:c r="I151" s="169" t="n">
        <x:v>103378</x:v>
      </x:c>
      <x:c r="J151" s="169" t="n">
        <x:v>17106</x:v>
      </x:c>
      <x:c r="K151" s="169" t="n">
        <x:v>28182.036</x:v>
      </x:c>
      <x:c r="L151" s="169" t="n">
        <x:v>844517287</x:v>
      </x:c>
      <x:c r="M151" s="169" t="n">
        <x:v>792990187</x:v>
      </x:c>
      <x:c r="N151" s="169" t="n">
        <x:v>51527100</x:v>
      </x:c>
      <x:c r="O151" s="166" t="str"/>
      <x:c r="P151" s="169" t="n">
        <x:v>103024</x:v>
      </x:c>
      <x:c r="Q151" s="169" t="n">
        <x:v>825365493</x:v>
      </x:c>
      <x:c r="R151" s="169" t="n">
        <x:v>189502983</x:v>
      </x:c>
      <x:c r="S151" s="171" t="n">
        <x:f>IF(Q151&gt;0,R151/Q151,"")</x:f>
        <x:v>0.2295988681465267</x:v>
      </x:c>
      <x:c r="T151" s="166" t="n">
        <x:f>IF(L151&gt;0,IF(N151&lt;0,1,0),"")</x:f>
        <x:v>0</x:v>
      </x:c>
      <x:c r="U151" s="166" t="n">
        <x:f>IF(Q151&gt;0,IF(S151&lt;$X$2,1,IF(S151&lt;$X$3,2,3)),"")</x:f>
        <x:v>1</x:v>
      </x:c>
    </x:row>
    <x:row r="152">
      <x:c r="A152" s="166" t="str">
        <x:v>106196168</x:v>
      </x:c>
      <x:c r="B152" s="166" t="str">
        <x:v>MEMORIALCARE MILLER CHILDREN'S &amp; WOMEN'S HOSPITAL LONG BEACH</x:v>
      </x:c>
      <x:c r="C152" s="166" t="str">
        <x:v>Los Angeles</x:v>
      </x:c>
      <x:c r="D152" s="166" t="str">
        <x:v>11 - LOS ANGELES COUNTY</x:v>
      </x:c>
      <x:c r="E152" s="166" t="str">
        <x:v>Non-Profit</x:v>
      </x:c>
      <x:c r="F152" s="169" t="n">
        <x:v>366</x:v>
      </x:c>
      <x:c r="G152" s="169" t="n">
        <x:v>355</x:v>
      </x:c>
      <x:c r="H152" s="169" t="n">
        <x:v>355</x:v>
      </x:c>
      <x:c r="I152" s="169" t="n">
        <x:v>58565</x:v>
      </x:c>
      <x:c r="J152" s="169" t="n">
        <x:v>12914</x:v>
      </x:c>
      <x:c r="K152" s="169" t="n">
        <x:v>15101.75</x:v>
      </x:c>
      <x:c r="L152" s="169" t="n">
        <x:v>468412918</x:v>
      </x:c>
      <x:c r="M152" s="169" t="n">
        <x:v>532633894</x:v>
      </x:c>
      <x:c r="N152" s="169" t="n">
        <x:v>-64220976</x:v>
      </x:c>
      <x:c r="O152" s="166" t="str"/>
      <x:c r="P152" s="169" t="n">
        <x:v>0</x:v>
      </x:c>
      <x:c r="Q152" s="169" t="n">
        <x:v>454033372</x:v>
      </x:c>
      <x:c r="R152" s="169" t="n">
        <x:v>271873273</x:v>
      </x:c>
      <x:c r="S152" s="171" t="n">
        <x:f>IF(Q152&gt;0,R152/Q152,"")</x:f>
        <x:v>0.5987957929224639</x:v>
      </x:c>
      <x:c r="T152" s="166" t="n">
        <x:f>IF(L152&gt;0,IF(N152&lt;0,1,0),"")</x:f>
        <x:v>1</x:v>
      </x:c>
      <x:c r="U152" s="166" t="n">
        <x:f>IF(Q152&gt;0,IF(S152&lt;$X$2,1,IF(S152&lt;$X$3,2,3)),"")</x:f>
        <x:v>3</x:v>
      </x:c>
    </x:row>
    <x:row r="153">
      <x:c r="A153" s="166" t="str">
        <x:v>106300225</x:v>
      </x:c>
      <x:c r="B153" s="166" t="str">
        <x:v>MEMORIALCARE ORANGE COAST MEDICAL CENTER</x:v>
      </x:c>
      <x:c r="C153" s="166" t="str">
        <x:v>Orange</x:v>
      </x:c>
      <x:c r="D153" s="166" t="str">
        <x:v>13 - ORANGE COUNTY</x:v>
      </x:c>
      <x:c r="E153" s="166" t="str">
        <x:v>Non-Profit</x:v>
      </x:c>
      <x:c r="F153" s="169" t="n">
        <x:v>366</x:v>
      </x:c>
      <x:c r="G153" s="169" t="n">
        <x:v>221</x:v>
      </x:c>
      <x:c r="H153" s="169" t="n">
        <x:v>221</x:v>
      </x:c>
      <x:c r="I153" s="169" t="n">
        <x:v>54517</x:v>
      </x:c>
      <x:c r="J153" s="169" t="n">
        <x:v>12256</x:v>
      </x:c>
      <x:c r="K153" s="169" t="n">
        <x:v>22503.622</x:v>
      </x:c>
      <x:c r="L153" s="169" t="n">
        <x:v>520437432</x:v>
      </x:c>
      <x:c r="M153" s="169" t="n">
        <x:v>489903571</x:v>
      </x:c>
      <x:c r="N153" s="169" t="n">
        <x:v>30533861</x:v>
      </x:c>
      <x:c r="O153" s="166" t="str"/>
      <x:c r="P153" s="169" t="n">
        <x:v>45707</x:v>
      </x:c>
      <x:c r="Q153" s="169" t="n">
        <x:v>516515295</x:v>
      </x:c>
      <x:c r="R153" s="169" t="n">
        <x:v>42272208</x:v>
      </x:c>
      <x:c r="S153" s="171" t="n">
        <x:f>IF(Q153&gt;0,R153/Q153,"")</x:f>
        <x:v>0.0818411543844021</x:v>
      </x:c>
      <x:c r="T153" s="166" t="n">
        <x:f>IF(L153&gt;0,IF(N153&lt;0,1,0),"")</x:f>
        <x:v>0</x:v>
      </x:c>
      <x:c r="U153" s="166" t="n">
        <x:f>IF(Q153&gt;0,IF(S153&lt;$X$2,1,IF(S153&lt;$X$3,2,3)),"")</x:f>
        <x:v>1</x:v>
      </x:c>
    </x:row>
    <x:row r="154">
      <x:c r="A154" s="166" t="str">
        <x:v>106301317</x:v>
      </x:c>
      <x:c r="B154" s="166" t="str">
        <x:v>MEMORIALCARE SADDLEBACK MEDICAL CENTER</x:v>
      </x:c>
      <x:c r="C154" s="166" t="str">
        <x:v>Orange</x:v>
      </x:c>
      <x:c r="D154" s="166" t="str">
        <x:v>13 - ORANGE COUNTY</x:v>
      </x:c>
      <x:c r="E154" s="166" t="str">
        <x:v>Non-Profit</x:v>
      </x:c>
      <x:c r="F154" s="169" t="n">
        <x:v>366</x:v>
      </x:c>
      <x:c r="G154" s="169" t="n">
        <x:v>252</x:v>
      </x:c>
      <x:c r="H154" s="169" t="n">
        <x:v>252</x:v>
      </x:c>
      <x:c r="I154" s="169" t="n">
        <x:v>45274</x:v>
      </x:c>
      <x:c r="J154" s="169" t="n">
        <x:v>11146</x:v>
      </x:c>
      <x:c r="K154" s="169" t="n">
        <x:v>20491.275</x:v>
      </x:c>
      <x:c r="L154" s="169" t="n">
        <x:v>452700739</x:v>
      </x:c>
      <x:c r="M154" s="169" t="n">
        <x:v>425265115</x:v>
      </x:c>
      <x:c r="N154" s="169" t="n">
        <x:v>27435624</x:v>
      </x:c>
      <x:c r="O154" s="166" t="str"/>
      <x:c r="P154" s="169" t="n">
        <x:v>39428</x:v>
      </x:c>
      <x:c r="Q154" s="169" t="n">
        <x:v>449362395</x:v>
      </x:c>
      <x:c r="R154" s="169" t="n">
        <x:v>22413993</x:v>
      </x:c>
      <x:c r="S154" s="171" t="n">
        <x:f>IF(Q154&gt;0,R154/Q154,"")</x:f>
        <x:v>0.04987954766441905</x:v>
      </x:c>
      <x:c r="T154" s="166" t="n">
        <x:f>IF(L154&gt;0,IF(N154&lt;0,1,0),"")</x:f>
        <x:v>0</x:v>
      </x:c>
      <x:c r="U154" s="166" t="n">
        <x:f>IF(Q154&gt;0,IF(S154&lt;$X$2,1,IF(S154&lt;$X$3,2,3)),"")</x:f>
        <x:v>1</x:v>
      </x:c>
    </x:row>
    <x:row r="155">
      <x:c r="A155" s="166" t="str">
        <x:v>106334018</x:v>
      </x:c>
      <x:c r="B155" s="166" t="str">
        <x:v>MENIFEE GLOBAL MEDICAL CENTER</x:v>
      </x:c>
      <x:c r="C155" s="166" t="str">
        <x:v>Riverside</x:v>
      </x:c>
      <x:c r="D155" s="166" t="str">
        <x:v>12 - INLAND COUNTIES</x:v>
      </x:c>
      <x:c r="E155" s="166" t="str">
        <x:v>Investor</x:v>
      </x:c>
      <x:c r="F155" s="169" t="n">
        <x:v>366</x:v>
      </x:c>
      <x:c r="G155" s="169" t="n">
        <x:v>84</x:v>
      </x:c>
      <x:c r="H155" s="169" t="n">
        <x:v>84</x:v>
      </x:c>
      <x:c r="I155" s="169" t="n">
        <x:v>14656</x:v>
      </x:c>
      <x:c r="J155" s="169" t="n">
        <x:v>3329</x:v>
      </x:c>
      <x:c r="K155" s="169" t="n">
        <x:v>5208.429</x:v>
      </x:c>
      <x:c r="L155" s="169" t="n">
        <x:v>48853017</x:v>
      </x:c>
      <x:c r="M155" s="169" t="n">
        <x:v>63100959</x:v>
      </x:c>
      <x:c r="N155" s="169" t="n">
        <x:v>-14247942</x:v>
      </x:c>
      <x:c r="O155" s="166" t="str"/>
      <x:c r="P155" s="169" t="n">
        <x:v>21385</x:v>
      </x:c>
      <x:c r="Q155" s="169" t="n">
        <x:v>48853017</x:v>
      </x:c>
      <x:c r="R155" s="169" t="n">
        <x:v>21787797</x:v>
      </x:c>
      <x:c r="S155" s="171" t="n">
        <x:f>IF(Q155&gt;0,R155/Q155,"")</x:f>
        <x:v>0.44598672380868515</x:v>
      </x:c>
      <x:c r="T155" s="166" t="n">
        <x:f>IF(L155&gt;0,IF(N155&lt;0,1,0),"")</x:f>
        <x:v>1</x:v>
      </x:c>
      <x:c r="U155" s="166" t="n">
        <x:f>IF(Q155&gt;0,IF(S155&lt;$X$2,1,IF(S155&lt;$X$3,2,3)),"")</x:f>
        <x:v>2</x:v>
      </x:c>
    </x:row>
    <x:row r="156">
      <x:c r="A156" s="166" t="str">
        <x:v>106340947</x:v>
      </x:c>
      <x:c r="B156" s="166" t="str">
        <x:v>MERCY GENERAL HOSPITAL</x:v>
      </x:c>
      <x:c r="C156" s="166" t="str">
        <x:v>Sacramento</x:v>
      </x:c>
      <x:c r="D156" s="166" t="str">
        <x:v>02 - GOLDEN EMPIRE</x:v>
      </x:c>
      <x:c r="E156" s="166" t="str">
        <x:v>Non-Profit</x:v>
      </x:c>
      <x:c r="F156" s="169" t="n">
        <x:v>366</x:v>
      </x:c>
      <x:c r="G156" s="169" t="n">
        <x:v>313</x:v>
      </x:c>
      <x:c r="H156" s="169" t="n">
        <x:v>313</x:v>
      </x:c>
      <x:c r="I156" s="169" t="n">
        <x:v>68683</x:v>
      </x:c>
      <x:c r="J156" s="169" t="n">
        <x:v>14120</x:v>
      </x:c>
      <x:c r="K156" s="169" t="n">
        <x:v>21194.979</x:v>
      </x:c>
      <x:c r="L156" s="169" t="n">
        <x:v>782226262</x:v>
      </x:c>
      <x:c r="M156" s="169" t="n">
        <x:v>732995820</x:v>
      </x:c>
      <x:c r="N156" s="169" t="n">
        <x:v>49230442</x:v>
      </x:c>
      <x:c r="O156" s="166" t="str"/>
      <x:c r="P156" s="169" t="n">
        <x:v>44381</x:v>
      </x:c>
      <x:c r="Q156" s="169" t="n">
        <x:v>778710394</x:v>
      </x:c>
      <x:c r="R156" s="169" t="n">
        <x:v>145297453</x:v>
      </x:c>
      <x:c r="S156" s="171" t="n">
        <x:f>IF(Q156&gt;0,R156/Q156,"")</x:f>
        <x:v>0.1865872782995112</x:v>
      </x:c>
      <x:c r="T156" s="166" t="n">
        <x:f>IF(L156&gt;0,IF(N156&lt;0,1,0),"")</x:f>
        <x:v>0</x:v>
      </x:c>
      <x:c r="U156" s="166" t="n">
        <x:f>IF(Q156&gt;0,IF(S156&lt;$X$2,1,IF(S156&lt;$X$3,2,3)),"")</x:f>
        <x:v>1</x:v>
      </x:c>
    </x:row>
    <x:row r="157">
      <x:c r="A157" s="166" t="str">
        <x:v>106150761</x:v>
      </x:c>
      <x:c r="B157" s="166" t="str">
        <x:v>MERCY HOSPITAL - BAKERSFIELD</x:v>
      </x:c>
      <x:c r="C157" s="166" t="str">
        <x:v>Kern</x:v>
      </x:c>
      <x:c r="D157" s="166" t="str">
        <x:v>09 - CENTRAL</x:v>
      </x:c>
      <x:c r="E157" s="166" t="str">
        <x:v>Non-Profit</x:v>
      </x:c>
      <x:c r="F157" s="169" t="n">
        <x:v>366</x:v>
      </x:c>
      <x:c r="G157" s="169" t="n">
        <x:v>229</x:v>
      </x:c>
      <x:c r="H157" s="169" t="n">
        <x:v>229</x:v>
      </x:c>
      <x:c r="I157" s="169" t="n">
        <x:v>44728</x:v>
      </x:c>
      <x:c r="J157" s="169" t="n">
        <x:v>11021</x:v>
      </x:c>
      <x:c r="K157" s="169" t="n">
        <x:v>21338.504</x:v>
      </x:c>
      <x:c r="L157" s="169" t="n">
        <x:v>442518597</x:v>
      </x:c>
      <x:c r="M157" s="169" t="n">
        <x:v>407231662</x:v>
      </x:c>
      <x:c r="N157" s="169" t="n">
        <x:v>35286935</x:v>
      </x:c>
      <x:c r="O157" s="166" t="str"/>
      <x:c r="P157" s="169" t="n">
        <x:v>82860</x:v>
      </x:c>
      <x:c r="Q157" s="169" t="n">
        <x:v>439128405</x:v>
      </x:c>
      <x:c r="R157" s="169" t="n">
        <x:v>161987311</x:v>
      </x:c>
      <x:c r="S157" s="171" t="n">
        <x:f>IF(Q157&gt;0,R157/Q157,"")</x:f>
        <x:v>0.36888370042926283</x:v>
      </x:c>
      <x:c r="T157" s="166" t="n">
        <x:f>IF(L157&gt;0,IF(N157&lt;0,1,0),"")</x:f>
        <x:v>0</x:v>
      </x:c>
      <x:c r="U157" s="166" t="n">
        <x:f>IF(Q157&gt;0,IF(S157&lt;$X$2,1,IF(S157&lt;$X$3,2,3)),"")</x:f>
        <x:v>2</x:v>
      </x:c>
    </x:row>
    <x:row r="158">
      <x:c r="A158" s="166" t="str">
        <x:v>106344029</x:v>
      </x:c>
      <x:c r="B158" s="166" t="str">
        <x:v>MERCY HOSPITAL - FOLSOM</x:v>
      </x:c>
      <x:c r="C158" s="166" t="str">
        <x:v>Sacramento</x:v>
      </x:c>
      <x:c r="D158" s="166" t="str">
        <x:v>02 - GOLDEN EMPIRE</x:v>
      </x:c>
      <x:c r="E158" s="166" t="str">
        <x:v>Non-Profit</x:v>
      </x:c>
      <x:c r="F158" s="169" t="n">
        <x:v>366</x:v>
      </x:c>
      <x:c r="G158" s="169" t="n">
        <x:v>106</x:v>
      </x:c>
      <x:c r="H158" s="169" t="n">
        <x:v>106</x:v>
      </x:c>
      <x:c r="I158" s="169" t="n">
        <x:v>27267</x:v>
      </x:c>
      <x:c r="J158" s="169" t="n">
        <x:v>7670</x:v>
      </x:c>
      <x:c r="K158" s="169" t="n">
        <x:v>14733.413</x:v>
      </x:c>
      <x:c r="L158" s="169" t="n">
        <x:v>303242295</x:v>
      </x:c>
      <x:c r="M158" s="169" t="n">
        <x:v>257378513</x:v>
      </x:c>
      <x:c r="N158" s="169" t="n">
        <x:v>45863782</x:v>
      </x:c>
      <x:c r="O158" s="166" t="str"/>
      <x:c r="P158" s="169" t="n">
        <x:v>53551</x:v>
      </x:c>
      <x:c r="Q158" s="169" t="n">
        <x:v>302472314</x:v>
      </x:c>
      <x:c r="R158" s="169" t="n">
        <x:v>54230474</x:v>
      </x:c>
      <x:c r="S158" s="171" t="n">
        <x:f>IF(Q158&gt;0,R158/Q158,"")</x:f>
        <x:v>0.1792907036113064</x:v>
      </x:c>
      <x:c r="T158" s="166" t="n">
        <x:f>IF(L158&gt;0,IF(N158&lt;0,1,0),"")</x:f>
        <x:v>0</x:v>
      </x:c>
      <x:c r="U158" s="166" t="n">
        <x:f>IF(Q158&gt;0,IF(S158&lt;$X$2,1,IF(S158&lt;$X$3,2,3)),"")</x:f>
        <x:v>1</x:v>
      </x:c>
    </x:row>
    <x:row r="159">
      <x:c r="A159" s="166" t="str">
        <x:v>106240942</x:v>
      </x:c>
      <x:c r="B159" s="166" t="str">
        <x:v>MERCY MEDICAL CENTER - MERCED</x:v>
      </x:c>
      <x:c r="C159" s="166" t="str">
        <x:v>Merced</x:v>
      </x:c>
      <x:c r="D159" s="166" t="str">
        <x:v>06 - NORTH SAN JOAQUIN</x:v>
      </x:c>
      <x:c r="E159" s="166" t="str">
        <x:v>Non-Profit</x:v>
      </x:c>
      <x:c r="F159" s="169" t="n">
        <x:v>366</x:v>
      </x:c>
      <x:c r="G159" s="169" t="n">
        <x:v>186</x:v>
      </x:c>
      <x:c r="H159" s="169" t="n">
        <x:v>186</x:v>
      </x:c>
      <x:c r="I159" s="169" t="n">
        <x:v>46628</x:v>
      </x:c>
      <x:c r="J159" s="169" t="n">
        <x:v>10766</x:v>
      </x:c>
      <x:c r="K159" s="169" t="n">
        <x:v>21947.412</x:v>
      </x:c>
      <x:c r="L159" s="169" t="n">
        <x:v>436537636</x:v>
      </x:c>
      <x:c r="M159" s="169" t="n">
        <x:v>388851815</x:v>
      </x:c>
      <x:c r="N159" s="169" t="n">
        <x:v>47685821</x:v>
      </x:c>
      <x:c r="O159" s="166" t="str"/>
      <x:c r="P159" s="169" t="n">
        <x:v>71621</x:v>
      </x:c>
      <x:c r="Q159" s="169" t="n">
        <x:v>433584478</x:v>
      </x:c>
      <x:c r="R159" s="169" t="n">
        <x:v>159785389</x:v>
      </x:c>
      <x:c r="S159" s="171" t="n">
        <x:f>IF(Q159&gt;0,R159/Q159,"")</x:f>
        <x:v>0.3685219308058348</x:v>
      </x:c>
      <x:c r="T159" s="166" t="n">
        <x:f>IF(L159&gt;0,IF(N159&lt;0,1,0),"")</x:f>
        <x:v>0</x:v>
      </x:c>
      <x:c r="U159" s="166" t="n">
        <x:f>IF(Q159&gt;0,IF(S159&lt;$X$2,1,IF(S159&lt;$X$3,2,3)),"")</x:f>
        <x:v>2</x:v>
      </x:c>
    </x:row>
    <x:row r="160">
      <x:c r="A160" s="166" t="str">
        <x:v>106470871</x:v>
      </x:c>
      <x:c r="B160" s="166" t="str">
        <x:v>MERCY MEDICAL CENTER - MT. SHASTA</x:v>
      </x:c>
      <x:c r="C160" s="166" t="str">
        <x:v>Siskiyou</x:v>
      </x:c>
      <x:c r="D160" s="166" t="str">
        <x:v>01 - NORTHERN CALIFORNIA</x:v>
      </x:c>
      <x:c r="E160" s="166" t="str">
        <x:v>Non-Profit</x:v>
      </x:c>
      <x:c r="F160" s="169" t="n">
        <x:v>366</x:v>
      </x:c>
      <x:c r="G160" s="169" t="n">
        <x:v>25</x:v>
      </x:c>
      <x:c r="H160" s="169" t="n">
        <x:v>25</x:v>
      </x:c>
      <x:c r="I160" s="169" t="n">
        <x:v>2322</x:v>
      </x:c>
      <x:c r="J160" s="169" t="n">
        <x:v>778</x:v>
      </x:c>
      <x:c r="K160" s="169" t="n">
        <x:v>3826.3</x:v>
      </x:c>
      <x:c r="L160" s="169" t="n">
        <x:v>76762068</x:v>
      </x:c>
      <x:c r="M160" s="169" t="n">
        <x:v>70001405</x:v>
      </x:c>
      <x:c r="N160" s="169" t="n">
        <x:v>6760663</x:v>
      </x:c>
      <x:c r="O160" s="166" t="str"/>
      <x:c r="P160" s="169" t="n">
        <x:v>11127</x:v>
      </x:c>
      <x:c r="Q160" s="169" t="n">
        <x:v>76465675</x:v>
      </x:c>
      <x:c r="R160" s="169" t="n">
        <x:v>15742062</x:v>
      </x:c>
      <x:c r="S160" s="171" t="n">
        <x:f>IF(Q160&gt;0,R160/Q160,"")</x:f>
        <x:v>0.20587096105540165</x:v>
      </x:c>
      <x:c r="T160" s="166" t="n">
        <x:f>IF(L160&gt;0,IF(N160&lt;0,1,0),"")</x:f>
        <x:v>0</x:v>
      </x:c>
      <x:c r="U160" s="166" t="n">
        <x:f>IF(Q160&gt;0,IF(S160&lt;$X$2,1,IF(S160&lt;$X$3,2,3)),"")</x:f>
        <x:v>1</x:v>
      </x:c>
    </x:row>
    <x:row r="161">
      <x:c r="A161" s="166" t="str">
        <x:v>106450949</x:v>
      </x:c>
      <x:c r="B161" s="166" t="str">
        <x:v>MERCY MEDICAL CENTER - REDDING</x:v>
      </x:c>
      <x:c r="C161" s="166" t="str">
        <x:v>Shasta</x:v>
      </x:c>
      <x:c r="D161" s="166" t="str">
        <x:v>01 - NORTHERN CALIFORNIA</x:v>
      </x:c>
      <x:c r="E161" s="166" t="str">
        <x:v>Non-Profit</x:v>
      </x:c>
      <x:c r="F161" s="169" t="n">
        <x:v>366</x:v>
      </x:c>
      <x:c r="G161" s="169" t="n">
        <x:v>266</x:v>
      </x:c>
      <x:c r="H161" s="169" t="n">
        <x:v>266</x:v>
      </x:c>
      <x:c r="I161" s="169" t="n">
        <x:v>67379</x:v>
      </x:c>
      <x:c r="J161" s="169" t="n">
        <x:v>13488</x:v>
      </x:c>
      <x:c r="K161" s="169" t="n">
        <x:v>24143.065</x:v>
      </x:c>
      <x:c r="L161" s="169" t="n">
        <x:v>678059956</x:v>
      </x:c>
      <x:c r="M161" s="169" t="n">
        <x:v>602177277</x:v>
      </x:c>
      <x:c r="N161" s="169" t="n">
        <x:v>75882679</x:v>
      </x:c>
      <x:c r="O161" s="166" t="str"/>
      <x:c r="P161" s="169" t="n">
        <x:v>58229</x:v>
      </x:c>
      <x:c r="Q161" s="169" t="n">
        <x:v>674194818</x:v>
      </x:c>
      <x:c r="R161" s="169" t="n">
        <x:v>170202526</x:v>
      </x:c>
      <x:c r="S161" s="171" t="n">
        <x:f>IF(Q161&gt;0,R161/Q161,"")</x:f>
        <x:v>0.2524530320551945</x:v>
      </x:c>
      <x:c r="T161" s="166" t="n">
        <x:f>IF(L161&gt;0,IF(N161&lt;0,1,0),"")</x:f>
        <x:v>0</x:v>
      </x:c>
      <x:c r="U161" s="166" t="n">
        <x:f>IF(Q161&gt;0,IF(S161&lt;$X$2,1,IF(S161&lt;$X$3,2,3)),"")</x:f>
        <x:v>2</x:v>
      </x:c>
    </x:row>
    <x:row r="162">
      <x:c r="A162" s="166" t="str">
        <x:v>106340950</x:v>
      </x:c>
      <x:c r="B162" s="166" t="str">
        <x:v>MERCY SAN JUAN MEDICAL CENTER</x:v>
      </x:c>
      <x:c r="C162" s="166" t="str">
        <x:v>Sacramento</x:v>
      </x:c>
      <x:c r="D162" s="166" t="str">
        <x:v>02 - GOLDEN EMPIRE</x:v>
      </x:c>
      <x:c r="E162" s="166" t="str">
        <x:v>Non-Profit</x:v>
      </x:c>
      <x:c r="F162" s="169" t="n">
        <x:v>366</x:v>
      </x:c>
      <x:c r="G162" s="169" t="n">
        <x:v>384</x:v>
      </x:c>
      <x:c r="H162" s="169" t="n">
        <x:v>384</x:v>
      </x:c>
      <x:c r="I162" s="169" t="n">
        <x:v>100817</x:v>
      </x:c>
      <x:c r="J162" s="169" t="n">
        <x:v>20570</x:v>
      </x:c>
      <x:c r="K162" s="169" t="n">
        <x:v>29537.755</x:v>
      </x:c>
      <x:c r="L162" s="169" t="n">
        <x:v>827706108</x:v>
      </x:c>
      <x:c r="M162" s="169" t="n">
        <x:v>806907840</x:v>
      </x:c>
      <x:c r="N162" s="169" t="n">
        <x:v>20798268</x:v>
      </x:c>
      <x:c r="O162" s="166" t="str"/>
      <x:c r="P162" s="169" t="n">
        <x:v>78167</x:v>
      </x:c>
      <x:c r="Q162" s="169" t="n">
        <x:v>819066725</x:v>
      </x:c>
      <x:c r="R162" s="169" t="n">
        <x:v>277207110</x:v>
      </x:c>
      <x:c r="S162" s="171" t="n">
        <x:f>IF(Q162&gt;0,R162/Q162,"")</x:f>
        <x:v>0.3384426464156507</x:v>
      </x:c>
      <x:c r="T162" s="166" t="n">
        <x:f>IF(L162&gt;0,IF(N162&lt;0,1,0),"")</x:f>
        <x:v>0</x:v>
      </x:c>
      <x:c r="U162" s="166" t="n">
        <x:f>IF(Q162&gt;0,IF(S162&lt;$X$2,1,IF(S162&lt;$X$3,2,3)),"")</x:f>
        <x:v>2</x:v>
      </x:c>
    </x:row>
    <x:row r="163">
      <x:c r="A163" s="166" t="str">
        <x:v>106340951</x:v>
      </x:c>
      <x:c r="B163" s="166" t="str">
        <x:v>METHODIST HOSPITAL - SACRAMENTO</x:v>
      </x:c>
      <x:c r="C163" s="166" t="str">
        <x:v>Sacramento</x:v>
      </x:c>
      <x:c r="D163" s="166" t="str">
        <x:v>02 - GOLDEN EMPIRE</x:v>
      </x:c>
      <x:c r="E163" s="166" t="str">
        <x:v>Non-Profit</x:v>
      </x:c>
      <x:c r="F163" s="169" t="n">
        <x:v>366</x:v>
      </x:c>
      <x:c r="G163" s="169" t="n">
        <x:v>329</x:v>
      </x:c>
      <x:c r="H163" s="169" t="n">
        <x:v>329</x:v>
      </x:c>
      <x:c r="I163" s="169" t="n">
        <x:v>91898</x:v>
      </x:c>
      <x:c r="J163" s="169" t="n">
        <x:v>9862</x:v>
      </x:c>
      <x:c r="K163" s="169" t="n">
        <x:v>17155.301</x:v>
      </x:c>
      <x:c r="L163" s="169" t="n">
        <x:v>382296233</x:v>
      </x:c>
      <x:c r="M163" s="169" t="n">
        <x:v>381463353</x:v>
      </x:c>
      <x:c r="N163" s="169" t="n">
        <x:v>832880</x:v>
      </x:c>
      <x:c r="O163" s="166" t="str"/>
      <x:c r="P163" s="169" t="n">
        <x:v>62673</x:v>
      </x:c>
      <x:c r="Q163" s="169" t="n">
        <x:v>378212257</x:v>
      </x:c>
      <x:c r="R163" s="169" t="n">
        <x:v>170671153</x:v>
      </x:c>
      <x:c r="S163" s="171" t="n">
        <x:f>IF(Q163&gt;0,R163/Q163,"")</x:f>
        <x:v>0.4512575936955951</x:v>
      </x:c>
      <x:c r="T163" s="166" t="n">
        <x:f>IF(L163&gt;0,IF(N163&lt;0,1,0),"")</x:f>
        <x:v>0</x:v>
      </x:c>
      <x:c r="U163" s="166" t="n">
        <x:f>IF(Q163&gt;0,IF(S163&lt;$X$2,1,IF(S163&lt;$X$3,2,3)),"")</x:f>
        <x:v>2</x:v>
      </x:c>
    </x:row>
    <x:row r="164">
      <x:c r="A164" s="166" t="str">
        <x:v>106410852</x:v>
      </x:c>
      <x:c r="B164" s="166" t="str">
        <x:v>MILLS-PENINSULA MEDICAL CENTER</x:v>
      </x:c>
      <x:c r="C164" s="166" t="str">
        <x:v>San Mateo</x:v>
      </x:c>
      <x:c r="D164" s="166" t="str">
        <x:v>04 - WEST BAY</x:v>
      </x:c>
      <x:c r="E164" s="166" t="str">
        <x:v>Non-Profit</x:v>
      </x:c>
      <x:c r="F164" s="169" t="n">
        <x:v>366</x:v>
      </x:c>
      <x:c r="G164" s="169" t="n">
        <x:v>301</x:v>
      </x:c>
      <x:c r="H164" s="169" t="n">
        <x:v>301</x:v>
      </x:c>
      <x:c r="I164" s="169" t="n">
        <x:v>64583</x:v>
      </x:c>
      <x:c r="J164" s="169" t="n">
        <x:v>14191</x:v>
      </x:c>
      <x:c r="K164" s="169" t="n">
        <x:v>30268.54</x:v>
      </x:c>
      <x:c r="L164" s="169" t="n">
        <x:v>914392479</x:v>
      </x:c>
      <x:c r="M164" s="169" t="n">
        <x:v>863912127</x:v>
      </x:c>
      <x:c r="N164" s="169" t="n">
        <x:v>50480352</x:v>
      </x:c>
      <x:c r="O164" s="166" t="str"/>
      <x:c r="P164" s="169" t="n">
        <x:v>53160</x:v>
      </x:c>
      <x:c r="Q164" s="169" t="n">
        <x:v>908550448</x:v>
      </x:c>
      <x:c r="R164" s="169" t="n">
        <x:v>69607918</x:v>
      </x:c>
      <x:c r="S164" s="171" t="n">
        <x:f>IF(Q164&gt;0,R164/Q164,"")</x:f>
        <x:v>0.07661425752772288</x:v>
      </x:c>
      <x:c r="T164" s="166" t="n">
        <x:f>IF(L164&gt;0,IF(N164&lt;0,1,0),"")</x:f>
        <x:v>0</x:v>
      </x:c>
      <x:c r="U164" s="166" t="n">
        <x:f>IF(Q164&gt;0,IF(S164&lt;$X$2,1,IF(S164&lt;$X$3,2,3)),"")</x:f>
        <x:v>1</x:v>
      </x:c>
    </x:row>
    <x:row r="165">
      <x:c r="A165" s="166" t="str">
        <x:v>106190524</x:v>
      </x:c>
      <x:c r="B165" s="166" t="str">
        <x:v>MISSION COMMUNITY HOSPITAL - PANORAMA</x:v>
      </x:c>
      <x:c r="C165" s="166" t="str">
        <x:v>Los Angeles</x:v>
      </x:c>
      <x:c r="D165" s="166" t="str">
        <x:v>11 - LOS ANGELES COUNTY</x:v>
      </x:c>
      <x:c r="E165" s="166" t="str">
        <x:v>Investor</x:v>
      </x:c>
      <x:c r="F165" s="169" t="n">
        <x:v>366</x:v>
      </x:c>
      <x:c r="G165" s="169" t="n">
        <x:v>145</x:v>
      </x:c>
      <x:c r="H165" s="169" t="n">
        <x:v>145</x:v>
      </x:c>
      <x:c r="I165" s="169" t="n">
        <x:v>41276</x:v>
      </x:c>
      <x:c r="J165" s="169" t="n">
        <x:v>5653</x:v>
      </x:c>
      <x:c r="K165" s="169" t="n">
        <x:v>7073.736</x:v>
      </x:c>
      <x:c r="L165" s="169" t="n">
        <x:v>181636140</x:v>
      </x:c>
      <x:c r="M165" s="169" t="n">
        <x:v>194186710</x:v>
      </x:c>
      <x:c r="N165" s="169" t="n">
        <x:v>-12550570</x:v>
      </x:c>
      <x:c r="O165" s="166" t="str"/>
      <x:c r="P165" s="169" t="n">
        <x:v>18226</x:v>
      </x:c>
      <x:c r="Q165" s="169" t="n">
        <x:v>175648480</x:v>
      </x:c>
      <x:c r="R165" s="169" t="n">
        <x:v>97129540</x:v>
      </x:c>
      <x:c r="S165" s="171" t="n">
        <x:f>IF(Q165&gt;0,R165/Q165,"")</x:f>
        <x:v>0.5529768319088215</x:v>
      </x:c>
      <x:c r="T165" s="166" t="n">
        <x:f>IF(L165&gt;0,IF(N165&lt;0,1,0),"")</x:f>
        <x:v>1</x:v>
      </x:c>
      <x:c r="U165" s="166" t="n">
        <x:f>IF(Q165&gt;0,IF(S165&lt;$X$2,1,IF(S165&lt;$X$3,2,3)),"")</x:f>
        <x:v>3</x:v>
      </x:c>
    </x:row>
    <x:row r="166">
      <x:c r="A166" s="166" t="str">
        <x:v>106254005</x:v>
      </x:c>
      <x:c r="B166" s="166" t="str">
        <x:v>MODOC MEDICAL CENTER</x:v>
      </x:c>
      <x:c r="C166" s="166" t="str">
        <x:v>Modoc</x:v>
      </x:c>
      <x:c r="D166" s="166" t="str">
        <x:v>01 - NORTHERN CALIFORNIA</x:v>
      </x:c>
      <x:c r="E166" s="166" t="str">
        <x:v>District</x:v>
      </x:c>
      <x:c r="F166" s="169" t="n">
        <x:v>366</x:v>
      </x:c>
      <x:c r="G166" s="169" t="n">
        <x:v>58</x:v>
      </x:c>
      <x:c r="H166" s="169" t="n">
        <x:v>58</x:v>
      </x:c>
      <x:c r="I166" s="169" t="n">
        <x:v>19246</x:v>
      </x:c>
      <x:c r="J166" s="169" t="n">
        <x:v>340</x:v>
      </x:c>
      <x:c r="K166" s="169" t="n">
        <x:v>1027.425</x:v>
      </x:c>
      <x:c r="L166" s="169" t="n">
        <x:v>47415356</x:v>
      </x:c>
      <x:c r="M166" s="169" t="n">
        <x:v>43176501</x:v>
      </x:c>
      <x:c r="N166" s="169" t="n">
        <x:v>4238855</x:v>
      </x:c>
      <x:c r="O166" s="166" t="str"/>
      <x:c r="P166" s="169" t="n">
        <x:v>7802</x:v>
      </x:c>
      <x:c r="Q166" s="169" t="n">
        <x:v>43441334</x:v>
      </x:c>
      <x:c r="R166" s="169" t="n">
        <x:v>20865296</x:v>
      </x:c>
      <x:c r="S166" s="171" t="n">
        <x:f>IF(Q166&gt;0,R166/Q166,"")</x:f>
        <x:v>0.48030974371090907</x:v>
      </x:c>
      <x:c r="T166" s="166" t="n">
        <x:f>IF(L166&gt;0,IF(N166&lt;0,1,0),"")</x:f>
        <x:v>0</x:v>
      </x:c>
      <x:c r="U166" s="166" t="n">
        <x:f>IF(Q166&gt;0,IF(S166&lt;$X$2,1,IF(S166&lt;$X$3,2,3)),"")</x:f>
        <x:v>2</x:v>
      </x:c>
    </x:row>
    <x:row r="167">
      <x:c r="A167" s="166" t="str">
        <x:v>106190541</x:v>
      </x:c>
      <x:c r="B167" s="166" t="str">
        <x:v>MONROVIA MEMORIAL HOSPITAL</x:v>
      </x:c>
      <x:c r="C167" s="166" t="str">
        <x:v>Los Angeles</x:v>
      </x:c>
      <x:c r="D167" s="166" t="str">
        <x:v>11 - LOS ANGELES COUNTY</x:v>
      </x:c>
      <x:c r="E167" s="166" t="str">
        <x:v>Investor</x:v>
      </x:c>
      <x:c r="F167" s="169" t="n">
        <x:v>366</x:v>
      </x:c>
      <x:c r="G167" s="169" t="n">
        <x:v>49</x:v>
      </x:c>
      <x:c r="H167" s="169" t="n">
        <x:v>49</x:v>
      </x:c>
      <x:c r="I167" s="169" t="n">
        <x:v>8279</x:v>
      </x:c>
      <x:c r="J167" s="169" t="n">
        <x:v>408</x:v>
      </x:c>
      <x:c r="K167" s="169" t="n">
        <x:v>417.92</x:v>
      </x:c>
      <x:c r="L167" s="169" t="n">
        <x:v>25605043</x:v>
      </x:c>
      <x:c r="M167" s="169" t="n">
        <x:v>23251242</x:v>
      </x:c>
      <x:c r="N167" s="169" t="n">
        <x:v>2353801</x:v>
      </x:c>
      <x:c r="O167" s="166" t="str"/>
      <x:c r="P167" s="169" t="n">
        <x:v>0</x:v>
      </x:c>
      <x:c r="Q167" s="169" t="n">
        <x:v>25605043</x:v>
      </x:c>
      <x:c r="R167" s="169" t="n">
        <x:v>0</x:v>
      </x:c>
      <x:c r="S167" s="171" t="n">
        <x:f>IF(Q167&gt;0,R167/Q167,"")</x:f>
        <x:v>0</x:v>
      </x:c>
      <x:c r="T167" s="166" t="n">
        <x:f>IF(L167&gt;0,IF(N167&lt;0,1,0),"")</x:f>
        <x:v>0</x:v>
      </x:c>
      <x:c r="U167" s="166" t="n">
        <x:f>IF(Q167&gt;0,IF(S167&lt;$X$2,1,IF(S167&lt;$X$3,2,3)),"")</x:f>
        <x:v>1</x:v>
      </x:c>
    </x:row>
    <x:row r="168">
      <x:c r="A168" s="166" t="str">
        <x:v>106361166</x:v>
      </x:c>
      <x:c r="B168" s="166" t="str">
        <x:v>MONTCLAIR HOSPITAL MEDICAL CENTER</x:v>
      </x:c>
      <x:c r="C168" s="166" t="str">
        <x:v>San Bernardino</x:v>
      </x:c>
      <x:c r="D168" s="166" t="str">
        <x:v>12 - INLAND COUNTIES</x:v>
      </x:c>
      <x:c r="E168" s="166" t="str">
        <x:v>Non-Profit</x:v>
      </x:c>
      <x:c r="F168" s="169" t="n">
        <x:v>366</x:v>
      </x:c>
      <x:c r="G168" s="169" t="n">
        <x:v>122</x:v>
      </x:c>
      <x:c r="H168" s="169" t="n">
        <x:v>122</x:v>
      </x:c>
      <x:c r="I168" s="169" t="n">
        <x:v>11099</x:v>
      </x:c>
      <x:c r="J168" s="169" t="n">
        <x:v>2919</x:v>
      </x:c>
      <x:c r="K168" s="169" t="n">
        <x:v>5171.615</x:v>
      </x:c>
      <x:c r="L168" s="169" t="n">
        <x:v>64071308</x:v>
      </x:c>
      <x:c r="M168" s="169" t="n">
        <x:v>58981507</x:v>
      </x:c>
      <x:c r="N168" s="169" t="n">
        <x:v>5089801</x:v>
      </x:c>
      <x:c r="O168" s="166" t="str"/>
      <x:c r="P168" s="169" t="n">
        <x:v>27115</x:v>
      </x:c>
      <x:c r="Q168" s="169" t="n">
        <x:v>61863426</x:v>
      </x:c>
      <x:c r="R168" s="169" t="n">
        <x:v>29295632</x:v>
      </x:c>
      <x:c r="S168" s="171" t="n">
        <x:f>IF(Q168&gt;0,R168/Q168,"")</x:f>
        <x:v>0.4735533399007032</x:v>
      </x:c>
      <x:c r="T168" s="166" t="n">
        <x:f>IF(L168&gt;0,IF(N168&lt;0,1,0),"")</x:f>
        <x:v>0</x:v>
      </x:c>
      <x:c r="U168" s="166" t="n">
        <x:f>IF(Q168&gt;0,IF(S168&lt;$X$2,1,IF(S168&lt;$X$3,2,3)),"")</x:f>
        <x:v>2</x:v>
      </x:c>
    </x:row>
    <x:row r="169">
      <x:c r="A169" s="166" t="str">
        <x:v>106190547</x:v>
      </x:c>
      <x:c r="B169" s="166" t="str">
        <x:v>MONTEREY PARK HOSPITAL</x:v>
      </x:c>
      <x:c r="C169" s="166" t="str">
        <x:v>Los Angeles</x:v>
      </x:c>
      <x:c r="D169" s="166" t="str">
        <x:v>11 - LOS ANGELES COUNTY</x:v>
      </x:c>
      <x:c r="E169" s="166" t="str">
        <x:v>Investor</x:v>
      </x:c>
      <x:c r="F169" s="169" t="n">
        <x:v>366</x:v>
      </x:c>
      <x:c r="G169" s="169" t="n">
        <x:v>101</x:v>
      </x:c>
      <x:c r="H169" s="169" t="n">
        <x:v>101</x:v>
      </x:c>
      <x:c r="I169" s="169" t="n">
        <x:v>15601</x:v>
      </x:c>
      <x:c r="J169" s="169" t="n">
        <x:v>3131</x:v>
      </x:c>
      <x:c r="K169" s="169" t="n">
        <x:v>5519.466</x:v>
      </x:c>
      <x:c r="L169" s="169" t="n">
        <x:v>115694620</x:v>
      </x:c>
      <x:c r="M169" s="169" t="n">
        <x:v>111711913</x:v>
      </x:c>
      <x:c r="N169" s="169" t="n">
        <x:v>3982707</x:v>
      </x:c>
      <x:c r="O169" s="166" t="str"/>
      <x:c r="P169" s="169" t="n">
        <x:v>22211</x:v>
      </x:c>
      <x:c r="Q169" s="169" t="n">
        <x:v>115279720</x:v>
      </x:c>
      <x:c r="R169" s="169" t="n">
        <x:v>73157908</x:v>
      </x:c>
      <x:c r="S169" s="171" t="n">
        <x:f>IF(Q169&gt;0,R169/Q169,"")</x:f>
        <x:v>0.6346121243181367</x:v>
      </x:c>
      <x:c r="T169" s="166" t="n">
        <x:f>IF(L169&gt;0,IF(N169&lt;0,1,0),"")</x:f>
        <x:v>0</x:v>
      </x:c>
      <x:c r="U169" s="166" t="n">
        <x:f>IF(Q169&gt;0,IF(S169&lt;$X$2,1,IF(S169&lt;$X$3,2,3)),"")</x:f>
        <x:v>3</x:v>
      </x:c>
    </x:row>
    <x:row r="170">
      <x:c r="A170" s="166" t="str">
        <x:v>106190552</x:v>
      </x:c>
      <x:c r="B170" s="166" t="str">
        <x:v>MOTION PICTURE AND TELEVISION HOSPITAL</x:v>
      </x:c>
      <x:c r="C170" s="166" t="str">
        <x:v>Los Angeles</x:v>
      </x:c>
      <x:c r="D170" s="166" t="str">
        <x:v>11 - LOS ANGELES COUNTY</x:v>
      </x:c>
      <x:c r="E170" s="166" t="str">
        <x:v>Non-Profit</x:v>
      </x:c>
      <x:c r="F170" s="169" t="n">
        <x:v>366</x:v>
      </x:c>
      <x:c r="G170" s="169" t="n">
        <x:v>277</x:v>
      </x:c>
      <x:c r="H170" s="169" t="n">
        <x:v>261</x:v>
      </x:c>
      <x:c r="I170" s="169" t="n">
        <x:v>70934</x:v>
      </x:c>
      <x:c r="J170" s="169" t="n">
        <x:v>242</x:v>
      </x:c>
      <x:c r="K170" s="169" t="n">
        <x:v>242</x:v>
      </x:c>
      <x:c r="L170" s="169" t="n">
        <x:v>33389013</x:v>
      </x:c>
      <x:c r="M170" s="169" t="n">
        <x:v>66459821</x:v>
      </x:c>
      <x:c r="N170" s="169" t="n">
        <x:v>-33070808</x:v>
      </x:c>
      <x:c r="O170" s="166" t="str"/>
      <x:c r="P170" s="169" t="n">
        <x:v>0</x:v>
      </x:c>
      <x:c r="Q170" s="169" t="n">
        <x:v>33367302</x:v>
      </x:c>
      <x:c r="R170" s="169" t="n">
        <x:v>22013105</x:v>
      </x:c>
      <x:c r="S170" s="171" t="n">
        <x:f>IF(Q170&gt;0,R170/Q170,"")</x:f>
        <x:v>0.6597208548656406</x:v>
      </x:c>
      <x:c r="T170" s="166" t="n">
        <x:f>IF(L170&gt;0,IF(N170&lt;0,1,0),"")</x:f>
        <x:v>1</x:v>
      </x:c>
      <x:c r="U170" s="166" t="n">
        <x:f>IF(Q170&gt;0,IF(S170&lt;$X$2,1,IF(S170&lt;$X$3,2,3)),"")</x:f>
        <x:v>3</x:v>
      </x:c>
    </x:row>
    <x:row r="171">
      <x:c r="A171" s="166" t="str">
        <x:v>106361266</x:v>
      </x:c>
      <x:c r="B171" s="166" t="str">
        <x:v>MOUNTAINS COMMUNITY HOSPITAL</x:v>
      </x:c>
      <x:c r="C171" s="166" t="str">
        <x:v>San Bernardino</x:v>
      </x:c>
      <x:c r="D171" s="166" t="str">
        <x:v>12 - INLAND COUNTIES</x:v>
      </x:c>
      <x:c r="E171" s="166" t="str">
        <x:v>District</x:v>
      </x:c>
      <x:c r="F171" s="169" t="n">
        <x:v>366</x:v>
      </x:c>
      <x:c r="G171" s="169" t="n">
        <x:v>37</x:v>
      </x:c>
      <x:c r="H171" s="169" t="n">
        <x:v>37</x:v>
      </x:c>
      <x:c r="I171" s="169" t="n">
        <x:v>8106</x:v>
      </x:c>
      <x:c r="J171" s="169" t="n">
        <x:v>271</x:v>
      </x:c>
      <x:c r="K171" s="169" t="n">
        <x:v>1296.173</x:v>
      </x:c>
      <x:c r="L171" s="169" t="n">
        <x:v>35082266</x:v>
      </x:c>
      <x:c r="M171" s="169" t="n">
        <x:v>37119831</x:v>
      </x:c>
      <x:c r="N171" s="169" t="n">
        <x:v>-2037565</x:v>
      </x:c>
      <x:c r="O171" s="166" t="str"/>
      <x:c r="P171" s="169" t="n">
        <x:v>9289</x:v>
      </x:c>
      <x:c r="Q171" s="169" t="n">
        <x:v>34516389</x:v>
      </x:c>
      <x:c r="R171" s="169" t="n">
        <x:v>20742010</x:v>
      </x:c>
      <x:c r="S171" s="171" t="n">
        <x:f>IF(Q171&gt;0,R171/Q171,"")</x:f>
        <x:v>0.600932212231123</x:v>
      </x:c>
      <x:c r="T171" s="166" t="n">
        <x:f>IF(L171&gt;0,IF(N171&lt;0,1,0),"")</x:f>
        <x:v>1</x:v>
      </x:c>
      <x:c r="U171" s="166" t="n">
        <x:f>IF(Q171&gt;0,IF(S171&lt;$X$2,1,IF(S171&lt;$X$3,2,3)),"")</x:f>
        <x:v>3</x:v>
      </x:c>
    </x:row>
    <x:row r="172">
      <x:c r="A172" s="166" t="str">
        <x:v>106274043</x:v>
      </x:c>
      <x:c r="B172" s="166" t="str">
        <x:v>NATIVIDAD MEDICAL CENTER</x:v>
      </x:c>
      <x:c r="C172" s="166" t="str">
        <x:v>Monterey</x:v>
      </x:c>
      <x:c r="D172" s="166" t="str">
        <x:v>08 - MID-COAST</x:v>
      </x:c>
      <x:c r="E172" s="166" t="str">
        <x:v>City/County</x:v>
      </x:c>
      <x:c r="F172" s="169" t="n">
        <x:v>366</x:v>
      </x:c>
      <x:c r="G172" s="169" t="n">
        <x:v>172</x:v>
      </x:c>
      <x:c r="H172" s="169" t="n">
        <x:v>172</x:v>
      </x:c>
      <x:c r="I172" s="169" t="n">
        <x:v>47752</x:v>
      </x:c>
      <x:c r="J172" s="169" t="n">
        <x:v>9023</x:v>
      </x:c>
      <x:c r="K172" s="169" t="n">
        <x:v>14073.007</x:v>
      </x:c>
      <x:c r="L172" s="169" t="n">
        <x:v>412500548</x:v>
      </x:c>
      <x:c r="M172" s="169" t="n">
        <x:v>419467901</x:v>
      </x:c>
      <x:c r="N172" s="169" t="n">
        <x:v>-6967353</x:v>
      </x:c>
      <x:c r="O172" s="166" t="str"/>
      <x:c r="P172" s="169" t="n">
        <x:v>60836</x:v>
      </x:c>
      <x:c r="Q172" s="169" t="n">
        <x:v>408100521</x:v>
      </x:c>
      <x:c r="R172" s="169" t="n">
        <x:v>218142130</x:v>
      </x:c>
      <x:c r="S172" s="171" t="n">
        <x:f>IF(Q172&gt;0,R172/Q172,"")</x:f>
        <x:v>0.5345303884088891</x:v>
      </x:c>
      <x:c r="T172" s="166" t="n">
        <x:f>IF(L172&gt;0,IF(N172&lt;0,1,0),"")</x:f>
        <x:v>1</x:v>
      </x:c>
      <x:c r="U172" s="166" t="n">
        <x:f>IF(Q172&gt;0,IF(S172&lt;$X$2,1,IF(S172&lt;$X$3,2,3)),"")</x:f>
        <x:v>3</x:v>
      </x:c>
    </x:row>
    <x:row r="173">
      <x:c r="A173" s="166" t="str">
        <x:v>106481357</x:v>
      </x:c>
      <x:c r="B173" s="166" t="str">
        <x:v>NORTHBAY MEDICAL CENTER</x:v>
      </x:c>
      <x:c r="C173" s="166" t="str">
        <x:v>Solano</x:v>
      </x:c>
      <x:c r="D173" s="166" t="str">
        <x:v>03 - NORTH BAY</x:v>
      </x:c>
      <x:c r="E173" s="166" t="str">
        <x:v>Non-Profit</x:v>
      </x:c>
      <x:c r="F173" s="169" t="n">
        <x:v>366</x:v>
      </x:c>
      <x:c r="G173" s="169" t="n">
        <x:v>204</x:v>
      </x:c>
      <x:c r="H173" s="169" t="n">
        <x:v>178</x:v>
      </x:c>
      <x:c r="I173" s="169" t="n">
        <x:v>49368</x:v>
      </x:c>
      <x:c r="J173" s="169" t="n">
        <x:v>10531</x:v>
      </x:c>
      <x:c r="K173" s="169" t="n">
        <x:v>19998.039</x:v>
      </x:c>
      <x:c r="L173" s="169" t="n">
        <x:v>788914436</x:v>
      </x:c>
      <x:c r="M173" s="169" t="n">
        <x:v>777761009</x:v>
      </x:c>
      <x:c r="N173" s="169" t="n">
        <x:v>11153427</x:v>
      </x:c>
      <x:c r="O173" s="166" t="str"/>
      <x:c r="P173" s="169" t="n">
        <x:v>75589</x:v>
      </x:c>
      <x:c r="Q173" s="169" t="n">
        <x:v>760119123</x:v>
      </x:c>
      <x:c r="R173" s="169" t="n">
        <x:v>82481411</x:v>
      </x:c>
      <x:c r="S173" s="171" t="n">
        <x:f>IF(Q173&gt;0,R173/Q173,"")</x:f>
        <x:v>0.10851116424287091</x:v>
      </x:c>
      <x:c r="T173" s="166" t="n">
        <x:f>IF(L173&gt;0,IF(N173&lt;0,1,0),"")</x:f>
        <x:v>0</x:v>
      </x:c>
      <x:c r="U173" s="166" t="n">
        <x:f>IF(Q173&gt;0,IF(S173&lt;$X$2,1,IF(S173&lt;$X$3,2,3)),"")</x:f>
        <x:v>1</x:v>
      </x:c>
    </x:row>
    <x:row r="174">
      <x:c r="A174" s="166" t="str">
        <x:v>106141273</x:v>
      </x:c>
      <x:c r="B174" s="166" t="str">
        <x:v>NORTHERN INYO HOSPITAL</x:v>
      </x:c>
      <x:c r="C174" s="166" t="str">
        <x:v>Inyo</x:v>
      </x:c>
      <x:c r="D174" s="166" t="str">
        <x:v>12 - INLAND COUNTIES</x:v>
      </x:c>
      <x:c r="E174" s="166" t="str">
        <x:v>District</x:v>
      </x:c>
      <x:c r="F174" s="169" t="n">
        <x:v>366</x:v>
      </x:c>
      <x:c r="G174" s="169" t="n">
        <x:v>25</x:v>
      </x:c>
      <x:c r="H174" s="169" t="n">
        <x:v>25</x:v>
      </x:c>
      <x:c r="I174" s="169" t="n">
        <x:v>2206</x:v>
      </x:c>
      <x:c r="J174" s="169" t="n">
        <x:v>803</x:v>
      </x:c>
      <x:c r="K174" s="169" t="n">
        <x:v>4304.771</x:v>
      </x:c>
      <x:c r="L174" s="169" t="n">
        <x:v>119333375</x:v>
      </x:c>
      <x:c r="M174" s="169" t="n">
        <x:v>115925347</x:v>
      </x:c>
      <x:c r="N174" s="169" t="n">
        <x:v>3408028</x:v>
      </x:c>
      <x:c r="O174" s="166" t="str"/>
      <x:c r="P174" s="169" t="n">
        <x:v>10508</x:v>
      </x:c>
      <x:c r="Q174" s="169" t="n">
        <x:v>117882805</x:v>
      </x:c>
      <x:c r="R174" s="169" t="n">
        <x:v>10216123</x:v>
      </x:c>
      <x:c r="S174" s="171" t="n">
        <x:f>IF(Q174&gt;0,R174/Q174,"")</x:f>
        <x:v>0.08666338572449137</x:v>
      </x:c>
      <x:c r="T174" s="166" t="n">
        <x:f>IF(L174&gt;0,IF(N174&lt;0,1,0),"")</x:f>
        <x:v>0</x:v>
      </x:c>
      <x:c r="U174" s="166" t="n">
        <x:f>IF(Q174&gt;0,IF(S174&lt;$X$2,1,IF(S174&lt;$X$3,2,3)),"")</x:f>
        <x:v>1</x:v>
      </x:c>
    </x:row>
    <x:row r="175">
      <x:c r="A175" s="166" t="str">
        <x:v>106190568</x:v>
      </x:c>
      <x:c r="B175" s="166" t="str">
        <x:v>NORTHRIDGE HOSPITAL MEDICAL CENTER</x:v>
      </x:c>
      <x:c r="C175" s="166" t="str">
        <x:v>Los Angeles</x:v>
      </x:c>
      <x:c r="D175" s="166" t="str">
        <x:v>11 - LOS ANGELES COUNTY</x:v>
      </x:c>
      <x:c r="E175" s="166" t="str">
        <x:v>Non-Profit</x:v>
      </x:c>
      <x:c r="F175" s="169" t="n">
        <x:v>366</x:v>
      </x:c>
      <x:c r="G175" s="169" t="n">
        <x:v>394</x:v>
      </x:c>
      <x:c r="H175" s="169" t="n">
        <x:v>394</x:v>
      </x:c>
      <x:c r="I175" s="169" t="n">
        <x:v>83541</x:v>
      </x:c>
      <x:c r="J175" s="169" t="n">
        <x:v>15397</x:v>
      </x:c>
      <x:c r="K175" s="169" t="n">
        <x:v>21866.511</x:v>
      </x:c>
      <x:c r="L175" s="169" t="n">
        <x:v>574817579</x:v>
      </x:c>
      <x:c r="M175" s="169" t="n">
        <x:v>539769835</x:v>
      </x:c>
      <x:c r="N175" s="169" t="n">
        <x:v>35047744</x:v>
      </x:c>
      <x:c r="O175" s="166" t="str"/>
      <x:c r="P175" s="169" t="n">
        <x:v>66042</x:v>
      </x:c>
      <x:c r="Q175" s="169" t="n">
        <x:v>566550855</x:v>
      </x:c>
      <x:c r="R175" s="169" t="n">
        <x:v>172046288</x:v>
      </x:c>
      <x:c r="S175" s="171" t="n">
        <x:f>IF(Q175&gt;0,R175/Q175,"")</x:f>
        <x:v>0.30367315922592686</x:v>
      </x:c>
      <x:c r="T175" s="166" t="n">
        <x:f>IF(L175&gt;0,IF(N175&lt;0,1,0),"")</x:f>
        <x:v>0</x:v>
      </x:c>
      <x:c r="U175" s="166" t="n">
        <x:f>IF(Q175&gt;0,IF(S175&lt;$X$2,1,IF(S175&lt;$X$3,2,3)),"")</x:f>
        <x:v>2</x:v>
      </x:c>
    </x:row>
    <x:row r="176">
      <x:c r="A176" s="166" t="str">
        <x:v>106214034</x:v>
      </x:c>
      <x:c r="B176" s="166" t="str">
        <x:v>NOVATO COMMUNITY HOSPITAL</x:v>
      </x:c>
      <x:c r="C176" s="166" t="str">
        <x:v>Marin</x:v>
      </x:c>
      <x:c r="D176" s="166" t="str">
        <x:v>04 - WEST BAY</x:v>
      </x:c>
      <x:c r="E176" s="166" t="str">
        <x:v>Non-Profit</x:v>
      </x:c>
      <x:c r="F176" s="169" t="n">
        <x:v>366</x:v>
      </x:c>
      <x:c r="G176" s="169" t="n">
        <x:v>47</x:v>
      </x:c>
      <x:c r="H176" s="169" t="n">
        <x:v>47</x:v>
      </x:c>
      <x:c r="I176" s="169" t="n">
        <x:v>6417</x:v>
      </x:c>
      <x:c r="J176" s="169" t="n">
        <x:v>1908</x:v>
      </x:c>
      <x:c r="K176" s="169" t="n">
        <x:v>5501.661</x:v>
      </x:c>
      <x:c r="L176" s="169" t="n">
        <x:v>115287489</x:v>
      </x:c>
      <x:c r="M176" s="169" t="n">
        <x:v>107865567</x:v>
      </x:c>
      <x:c r="N176" s="169" t="n">
        <x:v>7421922</x:v>
      </x:c>
      <x:c r="O176" s="166" t="str"/>
      <x:c r="P176" s="169" t="n">
        <x:v>18005</x:v>
      </x:c>
      <x:c r="Q176" s="169" t="n">
        <x:v>114915893</x:v>
      </x:c>
      <x:c r="R176" s="169" t="n">
        <x:v>18750462</x:v>
      </x:c>
      <x:c r="S176" s="171" t="n">
        <x:f>IF(Q176&gt;0,R176/Q176,"")</x:f>
        <x:v>0.16316683019641157</x:v>
      </x:c>
      <x:c r="T176" s="166" t="n">
        <x:f>IF(L176&gt;0,IF(N176&lt;0,1,0),"")</x:f>
        <x:v>0</x:v>
      </x:c>
      <x:c r="U176" s="166" t="n">
        <x:f>IF(Q176&gt;0,IF(S176&lt;$X$2,1,IF(S176&lt;$X$3,2,3)),"")</x:f>
        <x:v>1</x:v>
      </x:c>
    </x:row>
    <x:row r="177">
      <x:c r="A177" s="166" t="str">
        <x:v>106500967</x:v>
      </x:c>
      <x:c r="B177" s="166" t="str">
        <x:v>OAK VALLEY HOSPITAL DISTRICT</x:v>
      </x:c>
      <x:c r="C177" s="166" t="str">
        <x:v>Stanislaus</x:v>
      </x:c>
      <x:c r="D177" s="166" t="str">
        <x:v>06 - NORTH SAN JOAQUIN</x:v>
      </x:c>
      <x:c r="E177" s="166" t="str">
        <x:v>District</x:v>
      </x:c>
      <x:c r="F177" s="169" t="n">
        <x:v>366</x:v>
      </x:c>
      <x:c r="G177" s="169" t="n">
        <x:v>150</x:v>
      </x:c>
      <x:c r="H177" s="169" t="n">
        <x:v>150</x:v>
      </x:c>
      <x:c r="I177" s="169" t="n">
        <x:v>33136</x:v>
      </x:c>
      <x:c r="J177" s="169" t="n">
        <x:v>684</x:v>
      </x:c>
      <x:c r="K177" s="169" t="n">
        <x:v>3081.602</x:v>
      </x:c>
      <x:c r="L177" s="169" t="n">
        <x:v>90183960</x:v>
      </x:c>
      <x:c r="M177" s="169" t="n">
        <x:v>83265773</x:v>
      </x:c>
      <x:c r="N177" s="169" t="n">
        <x:v>6918187</x:v>
      </x:c>
      <x:c r="O177" s="166" t="str"/>
      <x:c r="P177" s="169" t="n">
        <x:v>20423</x:v>
      </x:c>
      <x:c r="Q177" s="169" t="n">
        <x:v>77162372</x:v>
      </x:c>
      <x:c r="R177" s="169" t="n">
        <x:v>51941807</x:v>
      </x:c>
      <x:c r="S177" s="171" t="n">
        <x:f>IF(Q177&gt;0,R177/Q177,"")</x:f>
        <x:v>0.673149433508861</x:v>
      </x:c>
      <x:c r="T177" s="166" t="n">
        <x:f>IF(L177&gt;0,IF(N177&lt;0,1,0),"")</x:f>
        <x:v>0</x:v>
      </x:c>
      <x:c r="U177" s="166" t="n">
        <x:f>IF(Q177&gt;0,IF(S177&lt;$X$2,1,IF(S177&lt;$X$3,2,3)),"")</x:f>
        <x:v>3</x:v>
      </x:c>
    </x:row>
    <x:row r="178">
      <x:c r="A178" s="166" t="str">
        <x:v>106301566</x:v>
      </x:c>
      <x:c r="B178" s="166" t="str">
        <x:v>ORANGE COUNTY GLOBAL MEDICAL CENTER</x:v>
      </x:c>
      <x:c r="C178" s="166" t="str">
        <x:v>Orange</x:v>
      </x:c>
      <x:c r="D178" s="166" t="str">
        <x:v>13 - ORANGE COUNTY</x:v>
      </x:c>
      <x:c r="E178" s="166" t="str">
        <x:v>Investor</x:v>
      </x:c>
      <x:c r="F178" s="169" t="n">
        <x:v>366</x:v>
      </x:c>
      <x:c r="G178" s="169" t="n">
        <x:v>256</x:v>
      </x:c>
      <x:c r="H178" s="169" t="n">
        <x:v>256</x:v>
      </x:c>
      <x:c r="I178" s="169" t="n">
        <x:v>51009</x:v>
      </x:c>
      <x:c r="J178" s="169" t="n">
        <x:v>9385</x:v>
      </x:c>
      <x:c r="K178" s="169" t="n">
        <x:v>12436.242</x:v>
      </x:c>
      <x:c r="L178" s="169" t="n">
        <x:v>237486466</x:v>
      </x:c>
      <x:c r="M178" s="169" t="n">
        <x:v>235955255</x:v>
      </x:c>
      <x:c r="N178" s="169" t="n">
        <x:v>1531211</x:v>
      </x:c>
      <x:c r="O178" s="166" t="str"/>
      <x:c r="P178" s="169" t="n">
        <x:v>30675</x:v>
      </x:c>
      <x:c r="Q178" s="169" t="n">
        <x:v>236651091</x:v>
      </x:c>
      <x:c r="R178" s="169" t="n">
        <x:v>80051378</x:v>
      </x:c>
      <x:c r="S178" s="171" t="n">
        <x:f>IF(Q178&gt;0,R178/Q178,"")</x:f>
        <x:v>0.33826752144573885</x:v>
      </x:c>
      <x:c r="T178" s="166" t="n">
        <x:f>IF(L178&gt;0,IF(N178&lt;0,1,0),"")</x:f>
        <x:v>0</x:v>
      </x:c>
      <x:c r="U178" s="166" t="n">
        <x:f>IF(Q178&gt;0,IF(S178&lt;$X$2,1,IF(S178&lt;$X$3,2,3)),"")</x:f>
        <x:v>2</x:v>
      </x:c>
    </x:row>
    <x:row r="179">
      <x:c r="A179" s="166" t="str">
        <x:v>106040802</x:v>
      </x:c>
      <x:c r="B179" s="166" t="str">
        <x:v>ORCHARD HOSPITAL</x:v>
      </x:c>
      <x:c r="C179" s="166" t="str">
        <x:v>Butte</x:v>
      </x:c>
      <x:c r="D179" s="166" t="str">
        <x:v>01 - NORTHERN CALIFORNIA</x:v>
      </x:c>
      <x:c r="E179" s="166" t="str">
        <x:v>District</x:v>
      </x:c>
      <x:c r="F179" s="169" t="n">
        <x:v>366</x:v>
      </x:c>
      <x:c r="G179" s="169" t="n">
        <x:v>24</x:v>
      </x:c>
      <x:c r="H179" s="169" t="n">
        <x:v>24</x:v>
      </x:c>
      <x:c r="I179" s="169" t="n">
        <x:v>6089</x:v>
      </x:c>
      <x:c r="J179" s="169" t="n">
        <x:v>543</x:v>
      </x:c>
      <x:c r="K179" s="169" t="n">
        <x:v>2603.208</x:v>
      </x:c>
      <x:c r="L179" s="169" t="n">
        <x:v>30071962</x:v>
      </x:c>
      <x:c r="M179" s="169" t="n">
        <x:v>30111118</x:v>
      </x:c>
      <x:c r="N179" s="169" t="n">
        <x:v>-39156</x:v>
      </x:c>
      <x:c r="O179" s="166" t="str"/>
      <x:c r="P179" s="169" t="n">
        <x:v>11224</x:v>
      </x:c>
      <x:c r="Q179" s="169" t="n">
        <x:v>29644572</x:v>
      </x:c>
      <x:c r="R179" s="169" t="n">
        <x:v>6682540</x:v>
      </x:c>
      <x:c r="S179" s="171" t="n">
        <x:f>IF(Q179&gt;0,R179/Q179,"")</x:f>
        <x:v>0.2254220435363344</x:v>
      </x:c>
      <x:c r="T179" s="166" t="n">
        <x:f>IF(L179&gt;0,IF(N179&lt;0,1,0),"")</x:f>
        <x:v>1</x:v>
      </x:c>
      <x:c r="U179" s="166" t="n">
        <x:f>IF(Q179&gt;0,IF(S179&lt;$X$2,1,IF(S179&lt;$X$3,2,3)),"")</x:f>
        <x:v>1</x:v>
      </x:c>
    </x:row>
    <x:row r="180">
      <x:c r="A180" s="166" t="str">
        <x:v>106040937</x:v>
      </x:c>
      <x:c r="B180" s="166" t="str">
        <x:v>OROVILLE HOSPITAL</x:v>
      </x:c>
      <x:c r="C180" s="166" t="str">
        <x:v>Butte</x:v>
      </x:c>
      <x:c r="D180" s="166" t="str">
        <x:v>01 - NORTHERN CALIFORNIA</x:v>
      </x:c>
      <x:c r="E180" s="166" t="str">
        <x:v>Non-Profit</x:v>
      </x:c>
      <x:c r="F180" s="169" t="n">
        <x:v>366</x:v>
      </x:c>
      <x:c r="G180" s="169" t="n">
        <x:v>279</x:v>
      </x:c>
      <x:c r="H180" s="169" t="n">
        <x:v>279</x:v>
      </x:c>
      <x:c r="I180" s="169" t="n">
        <x:v>80202</x:v>
      </x:c>
      <x:c r="J180" s="169" t="n">
        <x:v>12362</x:v>
      </x:c>
      <x:c r="K180" s="169" t="n">
        <x:v>29857.524</x:v>
      </x:c>
      <x:c r="L180" s="169" t="n">
        <x:v>424637493</x:v>
      </x:c>
      <x:c r="M180" s="169" t="n">
        <x:v>406279336</x:v>
      </x:c>
      <x:c r="N180" s="169" t="n">
        <x:v>18358157</x:v>
      </x:c>
      <x:c r="O180" s="166" t="str"/>
      <x:c r="P180" s="169" t="n">
        <x:v>26416</x:v>
      </x:c>
      <x:c r="Q180" s="169" t="n">
        <x:v>413034971</x:v>
      </x:c>
      <x:c r="R180" s="169" t="n">
        <x:v>172678708</x:v>
      </x:c>
      <x:c r="S180" s="171" t="n">
        <x:f>IF(Q180&gt;0,R180/Q180,"")</x:f>
        <x:v>0.4180728512695357</x:v>
      </x:c>
      <x:c r="T180" s="166" t="n">
        <x:f>IF(L180&gt;0,IF(N180&lt;0,1,0),"")</x:f>
        <x:v>0</x:v>
      </x:c>
      <x:c r="U180" s="166" t="n">
        <x:f>IF(Q180&gt;0,IF(S180&lt;$X$2,1,IF(S180&lt;$X$3,2,3)),"")</x:f>
        <x:v>2</x:v>
      </x:c>
    </x:row>
    <x:row r="181">
      <x:c r="A181" s="166" t="str">
        <x:v>106190696</x:v>
      </x:c>
      <x:c r="B181" s="166" t="str">
        <x:v>PACIFICA HOSPITAL OF THE VALLEY</x:v>
      </x:c>
      <x:c r="C181" s="166" t="str">
        <x:v>Los Angeles</x:v>
      </x:c>
      <x:c r="D181" s="166" t="str">
        <x:v>11 - LOS ANGELES COUNTY</x:v>
      </x:c>
      <x:c r="E181" s="166" t="str">
        <x:v>Investor</x:v>
      </x:c>
      <x:c r="F181" s="169" t="n">
        <x:v>366</x:v>
      </x:c>
      <x:c r="G181" s="169" t="n">
        <x:v>231</x:v>
      </x:c>
      <x:c r="H181" s="169" t="n">
        <x:v>231</x:v>
      </x:c>
      <x:c r="I181" s="169" t="n">
        <x:v>49669</x:v>
      </x:c>
      <x:c r="J181" s="169" t="n">
        <x:v>3006</x:v>
      </x:c>
      <x:c r="K181" s="169" t="n">
        <x:v>3986.172</x:v>
      </x:c>
      <x:c r="L181" s="169" t="n">
        <x:v>119687634</x:v>
      </x:c>
      <x:c r="M181" s="169" t="n">
        <x:v>117756017</x:v>
      </x:c>
      <x:c r="N181" s="169" t="n">
        <x:v>1931617</x:v>
      </x:c>
      <x:c r="O181" s="166" t="str"/>
      <x:c r="P181" s="169" t="n">
        <x:v>11311</x:v>
      </x:c>
      <x:c r="Q181" s="169" t="n">
        <x:v>111529382</x:v>
      </x:c>
      <x:c r="R181" s="169" t="n">
        <x:v>90424489</x:v>
      </x:c>
      <x:c r="S181" s="171" t="n">
        <x:f>IF(Q181&gt;0,R181/Q181,"")</x:f>
        <x:v>0.8107683139497716</x:v>
      </x:c>
      <x:c r="T181" s="166" t="n">
        <x:f>IF(L181&gt;0,IF(N181&lt;0,1,0),"")</x:f>
        <x:v>0</x:v>
      </x:c>
      <x:c r="U181" s="166" t="n">
        <x:f>IF(Q181&gt;0,IF(S181&lt;$X$2,1,IF(S181&lt;$X$3,2,3)),"")</x:f>
        <x:v>3</x:v>
      </x:c>
    </x:row>
    <x:row r="182">
      <x:c r="A182" s="166" t="str">
        <x:v>106196405</x:v>
      </x:c>
      <x:c r="B182" s="166" t="str">
        <x:v>PALMDALE REGIONAL MEDICAL CENTER</x:v>
      </x:c>
      <x:c r="C182" s="166" t="str">
        <x:v>Los Angeles</x:v>
      </x:c>
      <x:c r="D182" s="166" t="str">
        <x:v>11 - LOS ANGELES COUNTY</x:v>
      </x:c>
      <x:c r="E182" s="166" t="str">
        <x:v>Investor</x:v>
      </x:c>
      <x:c r="F182" s="169" t="n">
        <x:v>366</x:v>
      </x:c>
      <x:c r="G182" s="169" t="n">
        <x:v>184</x:v>
      </x:c>
      <x:c r="H182" s="169" t="n">
        <x:v>184</x:v>
      </x:c>
      <x:c r="I182" s="169" t="n">
        <x:v>52949</x:v>
      </x:c>
      <x:c r="J182" s="169" t="n">
        <x:v>10192</x:v>
      </x:c>
      <x:c r="K182" s="169" t="n">
        <x:v>19386.627</x:v>
      </x:c>
      <x:c r="L182" s="169" t="n">
        <x:v>275691866</x:v>
      </x:c>
      <x:c r="M182" s="169" t="n">
        <x:v>287588023</x:v>
      </x:c>
      <x:c r="N182" s="169" t="n">
        <x:v>-11896157</x:v>
      </x:c>
      <x:c r="O182" s="166" t="str"/>
      <x:c r="P182" s="169" t="n">
        <x:v>99549</x:v>
      </x:c>
      <x:c r="Q182" s="169" t="n">
        <x:v>274706384</x:v>
      </x:c>
      <x:c r="R182" s="169" t="n">
        <x:v>106569281</x:v>
      </x:c>
      <x:c r="S182" s="171" t="n">
        <x:f>IF(Q182&gt;0,R182/Q182,"")</x:f>
        <x:v>0.38793885838488557</x:v>
      </x:c>
      <x:c r="T182" s="166" t="n">
        <x:f>IF(L182&gt;0,IF(N182&lt;0,1,0),"")</x:f>
        <x:v>1</x:v>
      </x:c>
      <x:c r="U182" s="166" t="n">
        <x:f>IF(Q182&gt;0,IF(S182&lt;$X$2,1,IF(S182&lt;$X$3,2,3)),"")</x:f>
        <x:v>2</x:v>
      </x:c>
    </x:row>
    <x:row r="183">
      <x:c r="A183" s="166" t="str">
        <x:v>106331288</x:v>
      </x:c>
      <x:c r="B183" s="166" t="str">
        <x:v>PALO VERDE HOSPITAL</x:v>
      </x:c>
      <x:c r="C183" s="166" t="str">
        <x:v>Riverside</x:v>
      </x:c>
      <x:c r="D183" s="166" t="str">
        <x:v>12 - INLAND COUNTIES</x:v>
      </x:c>
      <x:c r="E183" s="166" t="str">
        <x:v>District</x:v>
      </x:c>
      <x:c r="F183" s="169" t="n">
        <x:v>366</x:v>
      </x:c>
      <x:c r="G183" s="169" t="n">
        <x:v>25</x:v>
      </x:c>
      <x:c r="H183" s="169" t="n">
        <x:v>16</x:v>
      </x:c>
      <x:c r="I183" s="169" t="n">
        <x:v>1338</x:v>
      </x:c>
      <x:c r="J183" s="169" t="n">
        <x:v>409</x:v>
      </x:c>
      <x:c r="K183" s="169" t="n">
        <x:v>2869.433</x:v>
      </x:c>
      <x:c r="L183" s="169" t="n">
        <x:v>11607474</x:v>
      </x:c>
      <x:c r="M183" s="169" t="n">
        <x:v>26696767</x:v>
      </x:c>
      <x:c r="N183" s="169" t="n">
        <x:v>-15089293</x:v>
      </x:c>
      <x:c r="O183" s="166" t="str"/>
      <x:c r="P183" s="169" t="n">
        <x:v>8903</x:v>
      </x:c>
      <x:c r="Q183" s="169" t="n">
        <x:v>11570104</x:v>
      </x:c>
      <x:c r="R183" s="169" t="n">
        <x:v>14199</x:v>
      </x:c>
      <x:c r="S183" s="171" t="n">
        <x:f>IF(Q183&gt;0,R183/Q183,"")</x:f>
        <x:v>0.001227214552263316</x:v>
      </x:c>
      <x:c r="T183" s="166" t="n">
        <x:f>IF(L183&gt;0,IF(N183&lt;0,1,0),"")</x:f>
        <x:v>1</x:v>
      </x:c>
      <x:c r="U183" s="166" t="n">
        <x:f>IF(Q183&gt;0,IF(S183&lt;$X$2,1,IF(S183&lt;$X$3,2,3)),"")</x:f>
        <x:v>1</x:v>
      </x:c>
    </x:row>
    <x:row r="184">
      <x:c r="A184" s="166" t="str">
        <x:v>106374382</x:v>
      </x:c>
      <x:c r="B184" s="166" t="str">
        <x:v>PALOMAR MEDICAL CENTER</x:v>
      </x:c>
      <x:c r="C184" s="166" t="str">
        <x:v>San Diego</x:v>
      </x:c>
      <x:c r="D184" s="166" t="str">
        <x:v>14 - SAN DIEGO / IMPERIAL</x:v>
      </x:c>
      <x:c r="E184" s="166" t="str">
        <x:v>District</x:v>
      </x:c>
      <x:c r="F184" s="169" t="n">
        <x:v>366</x:v>
      </x:c>
      <x:c r="G184" s="169" t="n">
        <x:v>292</x:v>
      </x:c>
      <x:c r="H184" s="169" t="n">
        <x:v>292</x:v>
      </x:c>
      <x:c r="I184" s="169" t="n">
        <x:v>81211</x:v>
      </x:c>
      <x:c r="J184" s="169" t="n">
        <x:v>19076</x:v>
      </x:c>
      <x:c r="K184" s="169" t="n">
        <x:v>29757.794</x:v>
      </x:c>
      <x:c r="L184" s="169" t="n">
        <x:v>577356366</x:v>
      </x:c>
      <x:c r="M184" s="169" t="n">
        <x:v>592149272</x:v>
      </x:c>
      <x:c r="N184" s="169" t="n">
        <x:v>-14792906</x:v>
      </x:c>
      <x:c r="O184" s="166" t="str"/>
      <x:c r="P184" s="169" t="n">
        <x:v>91501</x:v>
      </x:c>
      <x:c r="Q184" s="169" t="n">
        <x:v>573451157</x:v>
      </x:c>
      <x:c r="R184" s="169" t="n">
        <x:v>117063478</x:v>
      </x:c>
      <x:c r="S184" s="171" t="n">
        <x:f>IF(Q184&gt;0,R184/Q184,"")</x:f>
        <x:v>0.20413853310962976</x:v>
      </x:c>
      <x:c r="T184" s="166" t="n">
        <x:f>IF(L184&gt;0,IF(N184&lt;0,1,0),"")</x:f>
        <x:v>1</x:v>
      </x:c>
      <x:c r="U184" s="166" t="n">
        <x:f>IF(Q184&gt;0,IF(S184&lt;$X$2,1,IF(S184&lt;$X$3,2,3)),"")</x:f>
        <x:v>1</x:v>
      </x:c>
    </x:row>
    <x:row r="185">
      <x:c r="A185" s="166" t="str">
        <x:v>106370977</x:v>
      </x:c>
      <x:c r="B185" s="166" t="str">
        <x:v>PALOMAR MEDICAL CENTER POWAY</x:v>
      </x:c>
      <x:c r="C185" s="166" t="str">
        <x:v>San Diego</x:v>
      </x:c>
      <x:c r="D185" s="166" t="str">
        <x:v>14 - SAN DIEGO / IMPERIAL</x:v>
      </x:c>
      <x:c r="E185" s="166" t="str">
        <x:v>District</x:v>
      </x:c>
      <x:c r="F185" s="169" t="n">
        <x:v>366</x:v>
      </x:c>
      <x:c r="G185" s="169" t="n">
        <x:v>221</x:v>
      </x:c>
      <x:c r="H185" s="169" t="n">
        <x:v>221</x:v>
      </x:c>
      <x:c r="I185" s="169" t="n">
        <x:v>57270</x:v>
      </x:c>
      <x:c r="J185" s="169" t="n">
        <x:v>5138</x:v>
      </x:c>
      <x:c r="K185" s="169" t="n">
        <x:v>9389.759</x:v>
      </x:c>
      <x:c r="L185" s="169" t="n">
        <x:v>179430051</x:v>
      </x:c>
      <x:c r="M185" s="169" t="n">
        <x:v>195030742</x:v>
      </x:c>
      <x:c r="N185" s="169" t="n">
        <x:v>-15600691</x:v>
      </x:c>
      <x:c r="O185" s="166" t="str"/>
      <x:c r="P185" s="169" t="n">
        <x:v>33112</x:v>
      </x:c>
      <x:c r="Q185" s="169" t="n">
        <x:v>175725728</x:v>
      </x:c>
      <x:c r="R185" s="169" t="n">
        <x:v>69506387</x:v>
      </x:c>
      <x:c r="S185" s="171" t="n">
        <x:f>IF(Q185&gt;0,R185/Q185,"")</x:f>
        <x:v>0.39553904707681736</x:v>
      </x:c>
      <x:c r="T185" s="166" t="n">
        <x:f>IF(L185&gt;0,IF(N185&lt;0,1,0),"")</x:f>
        <x:v>1</x:v>
      </x:c>
      <x:c r="U185" s="166" t="n">
        <x:f>IF(Q185&gt;0,IF(S185&lt;$X$2,1,IF(S185&lt;$X$3,2,3)),"")</x:f>
        <x:v>2</x:v>
      </x:c>
    </x:row>
    <x:row r="186">
      <x:c r="A186" s="166" t="str">
        <x:v>106370759</x:v>
      </x:c>
      <x:c r="B186" s="166" t="str">
        <x:v>PARADISE VALLEY HOSPITAL</x:v>
      </x:c>
      <x:c r="C186" s="166" t="str">
        <x:v>San Diego</x:v>
      </x:c>
      <x:c r="D186" s="166" t="str">
        <x:v>14 - SAN DIEGO / IMPERIAL</x:v>
      </x:c>
      <x:c r="E186" s="166" t="str">
        <x:v>Investor</x:v>
      </x:c>
      <x:c r="F186" s="169" t="n">
        <x:v>366</x:v>
      </x:c>
      <x:c r="G186" s="169" t="n">
        <x:v>291</x:v>
      </x:c>
      <x:c r="H186" s="169" t="n">
        <x:v>291</x:v>
      </x:c>
      <x:c r="I186" s="169" t="n">
        <x:v>46641</x:v>
      </x:c>
      <x:c r="J186" s="169" t="n">
        <x:v>7417</x:v>
      </x:c>
      <x:c r="K186" s="169" t="n">
        <x:v>9531.838</x:v>
      </x:c>
      <x:c r="L186" s="169" t="n">
        <x:v>162159992</x:v>
      </x:c>
      <x:c r="M186" s="169" t="n">
        <x:v>154644189</x:v>
      </x:c>
      <x:c r="N186" s="169" t="n">
        <x:v>7515803</x:v>
      </x:c>
      <x:c r="O186" s="166" t="str"/>
      <x:c r="P186" s="169" t="n">
        <x:v>23235</x:v>
      </x:c>
      <x:c r="Q186" s="169" t="n">
        <x:v>157810490</x:v>
      </x:c>
      <x:c r="R186" s="169" t="n">
        <x:v>87392432</x:v>
      </x:c>
      <x:c r="S186" s="171" t="n">
        <x:f>IF(Q186&gt;0,R186/Q186,"")</x:f>
        <x:v>0.5537808798388497</x:v>
      </x:c>
      <x:c r="T186" s="166" t="n">
        <x:f>IF(L186&gt;0,IF(N186&lt;0,1,0),"")</x:f>
        <x:v>0</x:v>
      </x:c>
      <x:c r="U186" s="166" t="n">
        <x:f>IF(Q186&gt;0,IF(S186&lt;$X$2,1,IF(S186&lt;$X$3,2,3)),"")</x:f>
        <x:v>3</x:v>
      </x:c>
    </x:row>
    <x:row r="187">
      <x:c r="A187" s="166" t="str">
        <x:v>106491001</x:v>
      </x:c>
      <x:c r="B187" s="166" t="str">
        <x:v>PETALUMA VALLEY HOSPITAL</x:v>
      </x:c>
      <x:c r="C187" s="166" t="str">
        <x:v>Sonoma</x:v>
      </x:c>
      <x:c r="D187" s="166" t="str">
        <x:v>03 - NORTH BAY</x:v>
      </x:c>
      <x:c r="E187" s="166" t="str">
        <x:v>Non-Profit</x:v>
      </x:c>
      <x:c r="F187" s="169" t="n">
        <x:v>366</x:v>
      </x:c>
      <x:c r="G187" s="169" t="n">
        <x:v>80</x:v>
      </x:c>
      <x:c r="H187" s="169" t="n">
        <x:v>59</x:v>
      </x:c>
      <x:c r="I187" s="169" t="n">
        <x:v>6637</x:v>
      </x:c>
      <x:c r="J187" s="169" t="n">
        <x:v>1600</x:v>
      </x:c>
      <x:c r="K187" s="169" t="n">
        <x:v>5220.449</x:v>
      </x:c>
      <x:c r="L187" s="169" t="n">
        <x:v>84216611</x:v>
      </x:c>
      <x:c r="M187" s="169" t="n">
        <x:v>95309170</x:v>
      </x:c>
      <x:c r="N187" s="169" t="n">
        <x:v>-11092559</x:v>
      </x:c>
      <x:c r="O187" s="166" t="str"/>
      <x:c r="P187" s="169" t="n">
        <x:v>20493</x:v>
      </x:c>
      <x:c r="Q187" s="169" t="n">
        <x:v>83561775</x:v>
      </x:c>
      <x:c r="R187" s="169" t="n">
        <x:v>19314072</x:v>
      </x:c>
      <x:c r="S187" s="171" t="n">
        <x:f>IF(Q187&gt;0,R187/Q187,"")</x:f>
        <x:v>0.23113525293113987</x:v>
      </x:c>
      <x:c r="T187" s="166" t="n">
        <x:f>IF(L187&gt;0,IF(N187&lt;0,1,0),"")</x:f>
        <x:v>1</x:v>
      </x:c>
      <x:c r="U187" s="166" t="n">
        <x:f>IF(Q187&gt;0,IF(S187&lt;$X$2,1,IF(S187&lt;$X$3,2,3)),"")</x:f>
        <x:v>1</x:v>
      </x:c>
    </x:row>
    <x:row r="188">
      <x:c r="A188" s="166" t="str">
        <x:v>106190243</x:v>
      </x:c>
      <x:c r="B188" s="166" t="str">
        <x:v>PIH HEALTH DOWNEY HOSPITAL</x:v>
      </x:c>
      <x:c r="C188" s="166" t="str">
        <x:v>Los Angeles</x:v>
      </x:c>
      <x:c r="D188" s="166" t="str">
        <x:v>11 - LOS ANGELES COUNTY</x:v>
      </x:c>
      <x:c r="E188" s="166" t="str">
        <x:v>Non-Profit</x:v>
      </x:c>
      <x:c r="F188" s="169" t="n">
        <x:v>366</x:v>
      </x:c>
      <x:c r="G188" s="169" t="n">
        <x:v>199</x:v>
      </x:c>
      <x:c r="H188" s="169" t="n">
        <x:v>189</x:v>
      </x:c>
      <x:c r="I188" s="169" t="n">
        <x:v>30924</x:v>
      </x:c>
      <x:c r="J188" s="169" t="n">
        <x:v>9092</x:v>
      </x:c>
      <x:c r="K188" s="169" t="n">
        <x:v>17852.874</x:v>
      </x:c>
      <x:c r="L188" s="169" t="n">
        <x:v>223738766</x:v>
      </x:c>
      <x:c r="M188" s="169" t="n">
        <x:v>220227132</x:v>
      </x:c>
      <x:c r="N188" s="169" t="n">
        <x:v>3511634</x:v>
      </x:c>
      <x:c r="O188" s="166" t="str"/>
      <x:c r="P188" s="169" t="n">
        <x:v>64624</x:v>
      </x:c>
      <x:c r="Q188" s="169" t="n">
        <x:v>218200327</x:v>
      </x:c>
      <x:c r="R188" s="169" t="n">
        <x:v>74588953</x:v>
      </x:c>
      <x:c r="S188" s="171" t="n">
        <x:f>IF(Q188&gt;0,R188/Q188,"")</x:f>
        <x:v>0.3418370358354229</x:v>
      </x:c>
      <x:c r="T188" s="166" t="n">
        <x:f>IF(L188&gt;0,IF(N188&lt;0,1,0),"")</x:f>
        <x:v>0</x:v>
      </x:c>
      <x:c r="U188" s="166" t="n">
        <x:f>IF(Q188&gt;0,IF(S188&lt;$X$2,1,IF(S188&lt;$X$3,2,3)),"")</x:f>
        <x:v>2</x:v>
      </x:c>
    </x:row>
    <x:row r="189">
      <x:c r="A189" s="166" t="str">
        <x:v>106190392</x:v>
      </x:c>
      <x:c r="B189" s="166" t="str">
        <x:v>PIH HEALTH GOOD SAMARITAN HOSPITAL</x:v>
      </x:c>
      <x:c r="C189" s="166" t="str">
        <x:v>Los Angeles</x:v>
      </x:c>
      <x:c r="D189" s="166" t="str">
        <x:v>11 - LOS ANGELES COUNTY</x:v>
      </x:c>
      <x:c r="E189" s="166" t="str">
        <x:v>Non-Profit</x:v>
      </x:c>
      <x:c r="F189" s="169" t="n">
        <x:v>366</x:v>
      </x:c>
      <x:c r="G189" s="169" t="n">
        <x:v>408</x:v>
      </x:c>
      <x:c r="H189" s="169" t="n">
        <x:v>359</x:v>
      </x:c>
      <x:c r="I189" s="169" t="n">
        <x:v>57493</x:v>
      </x:c>
      <x:c r="J189" s="169" t="n">
        <x:v>12261</x:v>
      </x:c>
      <x:c r="K189" s="169" t="n">
        <x:v>18867.791</x:v>
      </x:c>
      <x:c r="L189" s="169" t="n">
        <x:v>374441861</x:v>
      </x:c>
      <x:c r="M189" s="169" t="n">
        <x:v>405871102</x:v>
      </x:c>
      <x:c r="N189" s="169" t="n">
        <x:v>-31429241</x:v>
      </x:c>
      <x:c r="O189" s="166" t="str"/>
      <x:c r="P189" s="169" t="n">
        <x:v>57664</x:v>
      </x:c>
      <x:c r="Q189" s="169" t="n">
        <x:v>359485334</x:v>
      </x:c>
      <x:c r="R189" s="169" t="n">
        <x:v>130934599</x:v>
      </x:c>
      <x:c r="S189" s="171" t="n">
        <x:f>IF(Q189&gt;0,R189/Q189,"")</x:f>
        <x:v>0.3642279298103438</x:v>
      </x:c>
      <x:c r="T189" s="166" t="n">
        <x:f>IF(L189&gt;0,IF(N189&lt;0,1,0),"")</x:f>
        <x:v>1</x:v>
      </x:c>
      <x:c r="U189" s="166" t="n">
        <x:f>IF(Q189&gt;0,IF(S189&lt;$X$2,1,IF(S189&lt;$X$3,2,3)),"")</x:f>
        <x:v>2</x:v>
      </x:c>
    </x:row>
    <x:row r="190">
      <x:c r="A190" s="166" t="str">
        <x:v>106190631</x:v>
      </x:c>
      <x:c r="B190" s="166" t="str">
        <x:v>PIH HEALTH WHITTIER HOSPITAL</x:v>
      </x:c>
      <x:c r="C190" s="166" t="str">
        <x:v>Los Angeles</x:v>
      </x:c>
      <x:c r="D190" s="166" t="str">
        <x:v>11 - LOS ANGELES COUNTY</x:v>
      </x:c>
      <x:c r="E190" s="166" t="str">
        <x:v>Non-Profit</x:v>
      </x:c>
      <x:c r="F190" s="169" t="n">
        <x:v>366</x:v>
      </x:c>
      <x:c r="G190" s="169" t="n">
        <x:v>533</x:v>
      </x:c>
      <x:c r="H190" s="169" t="n">
        <x:v>493</x:v>
      </x:c>
      <x:c r="I190" s="169" t="n">
        <x:v>106415</x:v>
      </x:c>
      <x:c r="J190" s="169" t="n">
        <x:v>22884</x:v>
      </x:c>
      <x:c r="K190" s="169" t="n">
        <x:v>48498.994</x:v>
      </x:c>
      <x:c r="L190" s="169" t="n">
        <x:v>904559649</x:v>
      </x:c>
      <x:c r="M190" s="169" t="n">
        <x:v>890460987</x:v>
      </x:c>
      <x:c r="N190" s="169" t="n">
        <x:v>14098662</x:v>
      </x:c>
      <x:c r="O190" s="166" t="str"/>
      <x:c r="P190" s="169" t="n">
        <x:v>80952</x:v>
      </x:c>
      <x:c r="Q190" s="169" t="n">
        <x:v>868608547</x:v>
      </x:c>
      <x:c r="R190" s="169" t="n">
        <x:v>94525180</x:v>
      </x:c>
      <x:c r="S190" s="171" t="n">
        <x:f>IF(Q190&gt;0,R190/Q190,"")</x:f>
        <x:v>0.10882368165322692</x:v>
      </x:c>
      <x:c r="T190" s="166" t="n">
        <x:f>IF(L190&gt;0,IF(N190&lt;0,1,0),"")</x:f>
        <x:v>0</x:v>
      </x:c>
      <x:c r="U190" s="166" t="n">
        <x:f>IF(Q190&gt;0,IF(S190&lt;$X$2,1,IF(S190&lt;$X$3,2,3)),"")</x:f>
        <x:v>1</x:v>
      </x:c>
    </x:row>
    <x:row r="191">
      <x:c r="A191" s="166" t="str">
        <x:v>106130760</x:v>
      </x:c>
      <x:c r="B191" s="166" t="str">
        <x:v>PIONEERS MEMORIAL HEALTHCARE DISTRICT</x:v>
      </x:c>
      <x:c r="C191" s="166" t="str">
        <x:v>Imperial</x:v>
      </x:c>
      <x:c r="D191" s="166" t="str">
        <x:v>14 - SAN DIEGO / IMPERIAL</x:v>
      </x:c>
      <x:c r="E191" s="166" t="str">
        <x:v>District</x:v>
      </x:c>
      <x:c r="F191" s="169" t="n">
        <x:v>366</x:v>
      </x:c>
      <x:c r="G191" s="169" t="n">
        <x:v>206</x:v>
      </x:c>
      <x:c r="H191" s="169" t="n">
        <x:v>206</x:v>
      </x:c>
      <x:c r="I191" s="169" t="n">
        <x:v>47853</x:v>
      </x:c>
      <x:c r="J191" s="169" t="n">
        <x:v>5706</x:v>
      </x:c>
      <x:c r="K191" s="169" t="n">
        <x:v>15108.496</x:v>
      </x:c>
      <x:c r="L191" s="169" t="n">
        <x:v>164412018</x:v>
      </x:c>
      <x:c r="M191" s="169" t="n">
        <x:v>157751653</x:v>
      </x:c>
      <x:c r="N191" s="169" t="n">
        <x:v>6660365</x:v>
      </x:c>
      <x:c r="O191" s="166" t="str"/>
      <x:c r="P191" s="169" t="n">
        <x:v>46553</x:v>
      </x:c>
      <x:c r="Q191" s="169" t="n">
        <x:v>157855735</x:v>
      </x:c>
      <x:c r="R191" s="169" t="n">
        <x:v>67622086</x:v>
      </x:c>
      <x:c r="S191" s="171" t="n">
        <x:f>IF(Q191&gt;0,R191/Q191,"")</x:f>
        <x:v>0.4283790259504984</x:v>
      </x:c>
      <x:c r="T191" s="166" t="n">
        <x:f>IF(L191&gt;0,IF(N191&lt;0,1,0),"")</x:f>
        <x:v>0</x:v>
      </x:c>
      <x:c r="U191" s="166" t="n">
        <x:f>IF(Q191&gt;0,IF(S191&lt;$X$2,1,IF(S191&lt;$X$3,2,3)),"")</x:f>
        <x:v>2</x:v>
      </x:c>
    </x:row>
    <x:row r="192">
      <x:c r="A192" s="166" t="str">
        <x:v>106320986</x:v>
      </x:c>
      <x:c r="B192" s="166" t="str">
        <x:v>PLUMAS DISTRICT HOSPITAL</x:v>
      </x:c>
      <x:c r="C192" s="166" t="str">
        <x:v>Plumas</x:v>
      </x:c>
      <x:c r="D192" s="166" t="str">
        <x:v>01 - NORTHERN CALIFORNIA</x:v>
      </x:c>
      <x:c r="E192" s="166" t="str">
        <x:v>District</x:v>
      </x:c>
      <x:c r="F192" s="169" t="n">
        <x:v>366</x:v>
      </x:c>
      <x:c r="G192" s="169" t="n">
        <x:v>16</x:v>
      </x:c>
      <x:c r="H192" s="169" t="n">
        <x:v>16</x:v>
      </x:c>
      <x:c r="I192" s="169" t="n">
        <x:v>616</x:v>
      </x:c>
      <x:c r="J192" s="169" t="n">
        <x:v>282</x:v>
      </x:c>
      <x:c r="K192" s="169" t="n">
        <x:v>2188.924</x:v>
      </x:c>
      <x:c r="L192" s="169" t="n">
        <x:v>39806347</x:v>
      </x:c>
      <x:c r="M192" s="169" t="n">
        <x:v>42301278</x:v>
      </x:c>
      <x:c r="N192" s="169" t="n">
        <x:v>-2494931</x:v>
      </x:c>
      <x:c r="O192" s="166" t="str"/>
      <x:c r="P192" s="169" t="n">
        <x:v>4940</x:v>
      </x:c>
      <x:c r="Q192" s="169" t="n">
        <x:v>39238985</x:v>
      </x:c>
      <x:c r="R192" s="169" t="n">
        <x:v>9280447</x:v>
      </x:c>
      <x:c r="S192" s="171" t="n">
        <x:f>IF(Q192&gt;0,R192/Q192,"")</x:f>
        <x:v>0.2365108832453235</x:v>
      </x:c>
      <x:c r="T192" s="166" t="n">
        <x:f>IF(L192&gt;0,IF(N192&lt;0,1,0),"")</x:f>
        <x:v>1</x:v>
      </x:c>
      <x:c r="U192" s="166" t="n">
        <x:f>IF(Q192&gt;0,IF(S192&lt;$X$2,1,IF(S192&lt;$X$3,2,3)),"")</x:f>
        <x:v>1</x:v>
      </x:c>
    </x:row>
    <x:row r="193">
      <x:c r="A193" s="166" t="str">
        <x:v>106190630</x:v>
      </x:c>
      <x:c r="B193" s="166" t="str">
        <x:v>POMONA VALLEY HOSPITAL MEDICAL CENTER</x:v>
      </x:c>
      <x:c r="C193" s="166" t="str">
        <x:v>Los Angeles</x:v>
      </x:c>
      <x:c r="D193" s="166" t="str">
        <x:v>11 - LOS ANGELES COUNTY</x:v>
      </x:c>
      <x:c r="E193" s="166" t="str">
        <x:v>Non-Profit</x:v>
      </x:c>
      <x:c r="F193" s="169" t="n">
        <x:v>366</x:v>
      </x:c>
      <x:c r="G193" s="169" t="n">
        <x:v>427</x:v>
      </x:c>
      <x:c r="H193" s="169" t="n">
        <x:v>375</x:v>
      </x:c>
      <x:c r="I193" s="169" t="n">
        <x:v>96873</x:v>
      </x:c>
      <x:c r="J193" s="169" t="n">
        <x:v>21638</x:v>
      </x:c>
      <x:c r="K193" s="169" t="n">
        <x:v>34920.002</x:v>
      </x:c>
      <x:c r="L193" s="169" t="n">
        <x:v>839352662</x:v>
      </x:c>
      <x:c r="M193" s="169" t="n">
        <x:v>801567067</x:v>
      </x:c>
      <x:c r="N193" s="169" t="n">
        <x:v>37785595</x:v>
      </x:c>
      <x:c r="O193" s="166" t="str"/>
      <x:c r="P193" s="169" t="n">
        <x:v>102643</x:v>
      </x:c>
      <x:c r="Q193" s="169" t="n">
        <x:v>812200605</x:v>
      </x:c>
      <x:c r="R193" s="169" t="n">
        <x:v>323152809</x:v>
      </x:c>
      <x:c r="S193" s="171" t="n">
        <x:f>IF(Q193&gt;0,R193/Q193,"")</x:f>
        <x:v>0.39787314489872855</x:v>
      </x:c>
      <x:c r="T193" s="166" t="n">
        <x:f>IF(L193&gt;0,IF(N193&lt;0,1,0),"")</x:f>
        <x:v>0</x:v>
      </x:c>
      <x:c r="U193" s="166" t="n">
        <x:f>IF(Q193&gt;0,IF(S193&lt;$X$2,1,IF(S193&lt;$X$3,2,3)),"")</x:f>
        <x:v>2</x:v>
      </x:c>
    </x:row>
    <x:row r="194">
      <x:c r="A194" s="166" t="str">
        <x:v>106190385</x:v>
      </x:c>
      <x:c r="B194" s="166" t="str">
        <x:v>PROVIDENCE HOLY CROSS MEDICAL CENTER</x:v>
      </x:c>
      <x:c r="C194" s="166" t="str">
        <x:v>Los Angeles</x:v>
      </x:c>
      <x:c r="D194" s="166" t="str">
        <x:v>11 - LOS ANGELES COUNTY</x:v>
      </x:c>
      <x:c r="E194" s="166" t="str">
        <x:v>Non-Profit</x:v>
      </x:c>
      <x:c r="F194" s="169" t="n">
        <x:v>366</x:v>
      </x:c>
      <x:c r="G194" s="169" t="n">
        <x:v>378</x:v>
      </x:c>
      <x:c r="H194" s="169" t="n">
        <x:v>358</x:v>
      </x:c>
      <x:c r="I194" s="169" t="n">
        <x:v>96478</x:v>
      </x:c>
      <x:c r="J194" s="169" t="n">
        <x:v>16623</x:v>
      </x:c>
      <x:c r="K194" s="169" t="n">
        <x:v>25958.511</x:v>
      </x:c>
      <x:c r="L194" s="169" t="n">
        <x:v>647330007</x:v>
      </x:c>
      <x:c r="M194" s="169" t="n">
        <x:v>614110555</x:v>
      </x:c>
      <x:c r="N194" s="169" t="n">
        <x:v>33219452</x:v>
      </x:c>
      <x:c r="O194" s="166" t="str"/>
      <x:c r="P194" s="169" t="n">
        <x:v>110472</x:v>
      </x:c>
      <x:c r="Q194" s="169" t="n">
        <x:v>631826328</x:v>
      </x:c>
      <x:c r="R194" s="169" t="n">
        <x:v>196307535</x:v>
      </x:c>
      <x:c r="S194" s="171" t="n">
        <x:f>IF(Q194&gt;0,R194/Q194,"")</x:f>
        <x:v>0.3106985674709016</x:v>
      </x:c>
      <x:c r="T194" s="166" t="n">
        <x:f>IF(L194&gt;0,IF(N194&lt;0,1,0),"")</x:f>
        <x:v>0</x:v>
      </x:c>
      <x:c r="U194" s="166" t="n">
        <x:f>IF(Q194&gt;0,IF(S194&lt;$X$2,1,IF(S194&lt;$X$3,2,3)),"")</x:f>
        <x:v>2</x:v>
      </x:c>
    </x:row>
    <x:row r="195">
      <x:c r="A195" s="166" t="str">
        <x:v>106190680</x:v>
      </x:c>
      <x:c r="B195" s="166" t="str">
        <x:v>PROVIDENCE LITTLE COMPANY OF MARY MC - SAN PEDRO</x:v>
      </x:c>
      <x:c r="C195" s="166" t="str">
        <x:v>Los Angeles</x:v>
      </x:c>
      <x:c r="D195" s="166" t="str">
        <x:v>11 - LOS ANGELES COUNTY</x:v>
      </x:c>
      <x:c r="E195" s="166" t="str">
        <x:v>Non-Profit</x:v>
      </x:c>
      <x:c r="F195" s="169" t="n">
        <x:v>366</x:v>
      </x:c>
      <x:c r="G195" s="169" t="n">
        <x:v>356</x:v>
      </x:c>
      <x:c r="H195" s="169" t="n">
        <x:v>267</x:v>
      </x:c>
      <x:c r="I195" s="169" t="n">
        <x:v>70112</x:v>
      </x:c>
      <x:c r="J195" s="169" t="n">
        <x:v>7045</x:v>
      </x:c>
      <x:c r="K195" s="169" t="n">
        <x:v>10964.121</x:v>
      </x:c>
      <x:c r="L195" s="169" t="n">
        <x:v>211993796</x:v>
      </x:c>
      <x:c r="M195" s="169" t="n">
        <x:v>239376487</x:v>
      </x:c>
      <x:c r="N195" s="169" t="n">
        <x:v>-27382691</x:v>
      </x:c>
      <x:c r="O195" s="166" t="str"/>
      <x:c r="P195" s="169" t="n">
        <x:v>45164</x:v>
      </x:c>
      <x:c r="Q195" s="169" t="n">
        <x:v>210180721</x:v>
      </x:c>
      <x:c r="R195" s="169" t="n">
        <x:v>81102949</x:v>
      </x:c>
      <x:c r="S195" s="171" t="n">
        <x:f>IF(Q195&gt;0,R195/Q195,"")</x:f>
        <x:v>0.3858724464076798</x:v>
      </x:c>
      <x:c r="T195" s="166" t="n">
        <x:f>IF(L195&gt;0,IF(N195&lt;0,1,0),"")</x:f>
        <x:v>1</x:v>
      </x:c>
      <x:c r="U195" s="166" t="n">
        <x:f>IF(Q195&gt;0,IF(S195&lt;$X$2,1,IF(S195&lt;$X$3,2,3)),"")</x:f>
        <x:v>2</x:v>
      </x:c>
    </x:row>
    <x:row r="196">
      <x:c r="A196" s="166" t="str">
        <x:v>106190470</x:v>
      </x:c>
      <x:c r="B196" s="166" t="str">
        <x:v>PROVIDENCE LITTLE COMPANY OF MARY MC - TORRANCE</x:v>
      </x:c>
      <x:c r="C196" s="166" t="str">
        <x:v>Los Angeles</x:v>
      </x:c>
      <x:c r="D196" s="166" t="str">
        <x:v>11 - LOS ANGELES COUNTY</x:v>
      </x:c>
      <x:c r="E196" s="166" t="str">
        <x:v>Non-Profit</x:v>
      </x:c>
      <x:c r="F196" s="169" t="n">
        <x:v>366</x:v>
      </x:c>
      <x:c r="G196" s="169" t="n">
        <x:v>441</x:v>
      </x:c>
      <x:c r="H196" s="169" t="n">
        <x:v>441</x:v>
      </x:c>
      <x:c r="I196" s="169" t="n">
        <x:v>93865</x:v>
      </x:c>
      <x:c r="J196" s="169" t="n">
        <x:v>17344</x:v>
      </x:c>
      <x:c r="K196" s="169" t="n">
        <x:v>28294.297</x:v>
      </x:c>
      <x:c r="L196" s="169" t="n">
        <x:v>542763550</x:v>
      </x:c>
      <x:c r="M196" s="169" t="n">
        <x:v>577571256</x:v>
      </x:c>
      <x:c r="N196" s="169" t="n">
        <x:v>-34807706</x:v>
      </x:c>
      <x:c r="O196" s="166" t="str"/>
      <x:c r="P196" s="169" t="n">
        <x:v>64894</x:v>
      </x:c>
      <x:c r="Q196" s="169" t="n">
        <x:v>536884338</x:v>
      </x:c>
      <x:c r="R196" s="169" t="n">
        <x:v>97533599</x:v>
      </x:c>
      <x:c r="S196" s="171" t="n">
        <x:f>IF(Q196&gt;0,R196/Q196,"")</x:f>
        <x:v>0.1816659419854412</x:v>
      </x:c>
      <x:c r="T196" s="166" t="n">
        <x:f>IF(L196&gt;0,IF(N196&lt;0,1,0),"")</x:f>
        <x:v>1</x:v>
      </x:c>
      <x:c r="U196" s="166" t="n">
        <x:f>IF(Q196&gt;0,IF(S196&lt;$X$2,1,IF(S196&lt;$X$3,2,3)),"")</x:f>
        <x:v>1</x:v>
      </x:c>
    </x:row>
    <x:row r="197">
      <x:c r="A197" s="166" t="str">
        <x:v>106301262</x:v>
      </x:c>
      <x:c r="B197" s="166" t="str">
        <x:v>PROVIDENCE MISSION HOSPITAL</x:v>
      </x:c>
      <x:c r="C197" s="166" t="str">
        <x:v>Orange</x:v>
      </x:c>
      <x:c r="D197" s="166" t="str">
        <x:v>13 - ORANGE COUNTY</x:v>
      </x:c>
      <x:c r="E197" s="166" t="str">
        <x:v>Non-Profit</x:v>
      </x:c>
      <x:c r="F197" s="169" t="n">
        <x:v>366</x:v>
      </x:c>
      <x:c r="G197" s="169" t="n">
        <x:v>504</x:v>
      </x:c>
      <x:c r="H197" s="169" t="n">
        <x:v>405</x:v>
      </x:c>
      <x:c r="I197" s="169" t="n">
        <x:v>79691</x:v>
      </x:c>
      <x:c r="J197" s="169" t="n">
        <x:v>18697</x:v>
      </x:c>
      <x:c r="K197" s="169" t="n">
        <x:v>36375.943</x:v>
      </x:c>
      <x:c r="L197" s="169" t="n">
        <x:v>866810146</x:v>
      </x:c>
      <x:c r="M197" s="169" t="n">
        <x:v>870892713</x:v>
      </x:c>
      <x:c r="N197" s="169" t="n">
        <x:v>-4082567</x:v>
      </x:c>
      <x:c r="O197" s="166" t="str"/>
      <x:c r="P197" s="169" t="n">
        <x:v>93238</x:v>
      </x:c>
      <x:c r="Q197" s="169" t="n">
        <x:v>847307076</x:v>
      </x:c>
      <x:c r="R197" s="169" t="n">
        <x:v>84763707</x:v>
      </x:c>
      <x:c r="S197" s="171" t="n">
        <x:f>IF(Q197&gt;0,R197/Q197,"")</x:f>
        <x:v>0.1000389462108068</x:v>
      </x:c>
      <x:c r="T197" s="166" t="n">
        <x:f>IF(L197&gt;0,IF(N197&lt;0,1,0),"")</x:f>
        <x:v>1</x:v>
      </x:c>
      <x:c r="U197" s="166" t="n">
        <x:f>IF(Q197&gt;0,IF(S197&lt;$X$2,1,IF(S197&lt;$X$3,2,3)),"")</x:f>
        <x:v>1</x:v>
      </x:c>
    </x:row>
    <x:row r="198">
      <x:c r="A198" s="166" t="str">
        <x:v>106281047</x:v>
      </x:c>
      <x:c r="B198" s="166" t="str">
        <x:v>PROVIDENCE QUEEN OF THE VALLEY MEDICAL CENTER</x:v>
      </x:c>
      <x:c r="C198" s="166" t="str">
        <x:v>Napa</x:v>
      </x:c>
      <x:c r="D198" s="166" t="str">
        <x:v>03 - NORTH BAY</x:v>
      </x:c>
      <x:c r="E198" s="166" t="str">
        <x:v>Non-Profit</x:v>
      </x:c>
      <x:c r="F198" s="169" t="n">
        <x:v>366</x:v>
      </x:c>
      <x:c r="G198" s="169" t="n">
        <x:v>198</x:v>
      </x:c>
      <x:c r="H198" s="169" t="n">
        <x:v>180</x:v>
      </x:c>
      <x:c r="I198" s="169" t="n">
        <x:v>22656</x:v>
      </x:c>
      <x:c r="J198" s="169" t="n">
        <x:v>6084</x:v>
      </x:c>
      <x:c r="K198" s="169" t="n">
        <x:v>14519.487</x:v>
      </x:c>
      <x:c r="L198" s="169" t="n">
        <x:v>348691414</x:v>
      </x:c>
      <x:c r="M198" s="169" t="n">
        <x:v>353698823</x:v>
      </x:c>
      <x:c r="N198" s="169" t="n">
        <x:v>-5007409</x:v>
      </x:c>
      <x:c r="O198" s="166" t="str"/>
      <x:c r="P198" s="169" t="n">
        <x:v>34822</x:v>
      </x:c>
      <x:c r="Q198" s="169" t="n">
        <x:v>342575327</x:v>
      </x:c>
      <x:c r="R198" s="169" t="n">
        <x:v>72124823</x:v>
      </x:c>
      <x:c r="S198" s="171" t="n">
        <x:f>IF(Q198&gt;0,R198/Q198,"")</x:f>
        <x:v>0.21053712078920384</x:v>
      </x:c>
      <x:c r="T198" s="166" t="n">
        <x:f>IF(L198&gt;0,IF(N198&lt;0,1,0),"")</x:f>
        <x:v>1</x:v>
      </x:c>
      <x:c r="U198" s="166" t="n">
        <x:f>IF(Q198&gt;0,IF(S198&lt;$X$2,1,IF(S198&lt;$X$3,2,3)),"")</x:f>
        <x:v>1</x:v>
      </x:c>
    </x:row>
    <x:row r="199">
      <x:c r="A199" s="166" t="str">
        <x:v>106121051</x:v>
      </x:c>
      <x:c r="B199" s="166" t="str">
        <x:v>PROVIDENCE REDWOOD MEMORIAL HOSPITAL</x:v>
      </x:c>
      <x:c r="C199" s="166" t="str">
        <x:v>Humboldt</x:v>
      </x:c>
      <x:c r="D199" s="166" t="str">
        <x:v>01 - NORTHERN CALIFORNIA</x:v>
      </x:c>
      <x:c r="E199" s="166" t="str">
        <x:v>Non-Profit</x:v>
      </x:c>
      <x:c r="F199" s="169" t="n">
        <x:v>366</x:v>
      </x:c>
      <x:c r="G199" s="169" t="n">
        <x:v>20</x:v>
      </x:c>
      <x:c r="H199" s="169" t="n">
        <x:v>19</x:v>
      </x:c>
      <x:c r="I199" s="169" t="n">
        <x:v>3938</x:v>
      </x:c>
      <x:c r="J199" s="169" t="n">
        <x:v>852</x:v>
      </x:c>
      <x:c r="K199" s="169" t="n">
        <x:v>3971.66</x:v>
      </x:c>
      <x:c r="L199" s="169" t="n">
        <x:v>51762633</x:v>
      </x:c>
      <x:c r="M199" s="169" t="n">
        <x:v>53097380</x:v>
      </x:c>
      <x:c r="N199" s="169" t="n">
        <x:v>-1334747</x:v>
      </x:c>
      <x:c r="O199" s="166" t="str"/>
      <x:c r="P199" s="169" t="n">
        <x:v>12793</x:v>
      </x:c>
      <x:c r="Q199" s="169" t="n">
        <x:v>51117601</x:v>
      </x:c>
      <x:c r="R199" s="169" t="n">
        <x:v>14042229</x:v>
      </x:c>
      <x:c r="S199" s="171" t="n">
        <x:f>IF(Q199&gt;0,R199/Q199,"")</x:f>
        <x:v>0.27470438215596227</x:v>
      </x:c>
      <x:c r="T199" s="166" t="n">
        <x:f>IF(L199&gt;0,IF(N199&lt;0,1,0),"")</x:f>
        <x:v>1</x:v>
      </x:c>
      <x:c r="U199" s="166" t="n">
        <x:f>IF(Q199&gt;0,IF(S199&lt;$X$2,1,IF(S199&lt;$X$3,2,3)),"")</x:f>
        <x:v>2</x:v>
      </x:c>
    </x:row>
    <x:row r="200">
      <x:c r="A200" s="166" t="str">
        <x:v>106491064</x:v>
      </x:c>
      <x:c r="B200" s="166" t="str">
        <x:v>PROVIDENCE SANTA ROSA MEMORIAL HOSPITAL</x:v>
      </x:c>
      <x:c r="C200" s="166" t="str">
        <x:v>Sonoma</x:v>
      </x:c>
      <x:c r="D200" s="166" t="str">
        <x:v>03 - NORTH BAY</x:v>
      </x:c>
      <x:c r="E200" s="166" t="str">
        <x:v>Non-Profit</x:v>
      </x:c>
      <x:c r="F200" s="169" t="n">
        <x:v>366</x:v>
      </x:c>
      <x:c r="G200" s="169" t="n">
        <x:v>329</x:v>
      </x:c>
      <x:c r="H200" s="169" t="n">
        <x:v>269</x:v>
      </x:c>
      <x:c r="I200" s="169" t="n">
        <x:v>59871</x:v>
      </x:c>
      <x:c r="J200" s="169" t="n">
        <x:v>11788</x:v>
      </x:c>
      <x:c r="K200" s="169" t="n">
        <x:v>24073.806</x:v>
      </x:c>
      <x:c r="L200" s="169" t="n">
        <x:v>702054021</x:v>
      </x:c>
      <x:c r="M200" s="169" t="n">
        <x:v>744353964</x:v>
      </x:c>
      <x:c r="N200" s="169" t="n">
        <x:v>-42299943</x:v>
      </x:c>
      <x:c r="O200" s="166" t="str"/>
      <x:c r="P200" s="169" t="n">
        <x:v>55460</x:v>
      </x:c>
      <x:c r="Q200" s="169" t="n">
        <x:v>692970706</x:v>
      </x:c>
      <x:c r="R200" s="169" t="n">
        <x:v>131436192</x:v>
      </x:c>
      <x:c r="S200" s="171" t="n">
        <x:f>IF(Q200&gt;0,R200/Q200,"")</x:f>
        <x:v>0.18967063233983228</x:v>
      </x:c>
      <x:c r="T200" s="166" t="n">
        <x:f>IF(L200&gt;0,IF(N200&lt;0,1,0),"")</x:f>
        <x:v>1</x:v>
      </x:c>
      <x:c r="U200" s="166" t="n">
        <x:f>IF(Q200&gt;0,IF(S200&lt;$X$2,1,IF(S200&lt;$X$3,2,3)),"")</x:f>
        <x:v>1</x:v>
      </x:c>
    </x:row>
    <x:row r="201">
      <x:c r="A201" s="166" t="str">
        <x:v>106190756</x:v>
      </x:c>
      <x:c r="B201" s="166" t="str">
        <x:v>PROVIDENCE ST. JOHN'S HEALTH CENTER</x:v>
      </x:c>
      <x:c r="C201" s="166" t="str">
        <x:v>Los Angeles</x:v>
      </x:c>
      <x:c r="D201" s="166" t="str">
        <x:v>11 - LOS ANGELES COUNTY</x:v>
      </x:c>
      <x:c r="E201" s="166" t="str">
        <x:v>Non-Profit</x:v>
      </x:c>
      <x:c r="F201" s="169" t="n">
        <x:v>366</x:v>
      </x:c>
      <x:c r="G201" s="169" t="n">
        <x:v>237</x:v>
      </x:c>
      <x:c r="H201" s="169" t="n">
        <x:v>228</x:v>
      </x:c>
      <x:c r="I201" s="169" t="n">
        <x:v>50391</x:v>
      </x:c>
      <x:c r="J201" s="169" t="n">
        <x:v>11722</x:v>
      </x:c>
      <x:c r="K201" s="169" t="n">
        <x:v>20871.22</x:v>
      </x:c>
      <x:c r="L201" s="169" t="n">
        <x:v>468775013</x:v>
      </x:c>
      <x:c r="M201" s="169" t="n">
        <x:v>538756596</x:v>
      </x:c>
      <x:c r="N201" s="169" t="n">
        <x:v>-69981583</x:v>
      </x:c>
      <x:c r="O201" s="166" t="str"/>
      <x:c r="P201" s="169" t="n">
        <x:v>38978</x:v>
      </x:c>
      <x:c r="Q201" s="169" t="n">
        <x:v>464193612</x:v>
      </x:c>
      <x:c r="R201" s="169" t="n">
        <x:v>33123637</x:v>
      </x:c>
      <x:c r="S201" s="171" t="n">
        <x:f>IF(Q201&gt;0,R201/Q201,"")</x:f>
        <x:v>0.07135737361245721</x:v>
      </x:c>
      <x:c r="T201" s="166" t="n">
        <x:f>IF(L201&gt;0,IF(N201&lt;0,1,0),"")</x:f>
        <x:v>1</x:v>
      </x:c>
      <x:c r="U201" s="166" t="n">
        <x:f>IF(Q201&gt;0,IF(S201&lt;$X$2,1,IF(S201&lt;$X$3,2,3)),"")</x:f>
        <x:v>1</x:v>
      </x:c>
    </x:row>
    <x:row r="202">
      <x:c r="A202" s="166" t="str">
        <x:v>106301340</x:v>
      </x:c>
      <x:c r="B202" s="166" t="str">
        <x:v>PROVIDENCE ST. JOSEPH HOSPITAL</x:v>
      </x:c>
      <x:c r="C202" s="166" t="str">
        <x:v>Orange</x:v>
      </x:c>
      <x:c r="D202" s="166" t="str">
        <x:v>13 - ORANGE COUNTY</x:v>
      </x:c>
      <x:c r="E202" s="166" t="str">
        <x:v>Non-Profit</x:v>
      </x:c>
      <x:c r="F202" s="169" t="n">
        <x:v>366</x:v>
      </x:c>
      <x:c r="G202" s="169" t="n">
        <x:v>463</x:v>
      </x:c>
      <x:c r="H202" s="169" t="n">
        <x:v>361</x:v>
      </x:c>
      <x:c r="I202" s="169" t="n">
        <x:v>91895</x:v>
      </x:c>
      <x:c r="J202" s="169" t="n">
        <x:v>21374</x:v>
      </x:c>
      <x:c r="K202" s="169" t="n">
        <x:v>43877.567</x:v>
      </x:c>
      <x:c r="L202" s="169" t="n">
        <x:v>926982545</x:v>
      </x:c>
      <x:c r="M202" s="169" t="n">
        <x:v>968350834</x:v>
      </x:c>
      <x:c r="N202" s="169" t="n">
        <x:v>-41368289</x:v>
      </x:c>
      <x:c r="O202" s="166" t="str"/>
      <x:c r="P202" s="169" t="n">
        <x:v>98457</x:v>
      </x:c>
      <x:c r="Q202" s="169" t="n">
        <x:v>915500527</x:v>
      </x:c>
      <x:c r="R202" s="169" t="n">
        <x:v>145180978</x:v>
      </x:c>
      <x:c r="S202" s="171" t="n">
        <x:f>IF(Q202&gt;0,R202/Q202,"")</x:f>
        <x:v>0.15858098790586497</x:v>
      </x:c>
      <x:c r="T202" s="166" t="n">
        <x:f>IF(L202&gt;0,IF(N202&lt;0,1,0),"")</x:f>
        <x:v>1</x:v>
      </x:c>
      <x:c r="U202" s="166" t="n">
        <x:f>IF(Q202&gt;0,IF(S202&lt;$X$2,1,IF(S202&lt;$X$3,2,3)),"")</x:f>
        <x:v>1</x:v>
      </x:c>
    </x:row>
    <x:row r="203">
      <x:c r="A203" s="166" t="str">
        <x:v>106121080</x:v>
      </x:c>
      <x:c r="B203" s="166" t="str">
        <x:v>PROVIDENCE ST. JOSEPH HOSPITAL - EUREKA</x:v>
      </x:c>
      <x:c r="C203" s="166" t="str">
        <x:v>Humboldt</x:v>
      </x:c>
      <x:c r="D203" s="166" t="str">
        <x:v>01 - NORTHERN CALIFORNIA</x:v>
      </x:c>
      <x:c r="E203" s="166" t="str">
        <x:v>Non-Profit</x:v>
      </x:c>
      <x:c r="F203" s="169" t="n">
        <x:v>366</x:v>
      </x:c>
      <x:c r="G203" s="169" t="n">
        <x:v>153</x:v>
      </x:c>
      <x:c r="H203" s="169" t="n">
        <x:v>141</x:v>
      </x:c>
      <x:c r="I203" s="169" t="n">
        <x:v>36732</x:v>
      </x:c>
      <x:c r="J203" s="169" t="n">
        <x:v>6776</x:v>
      </x:c>
      <x:c r="K203" s="169" t="n">
        <x:v>15906.812</x:v>
      </x:c>
      <x:c r="L203" s="169" t="n">
        <x:v>387237010</x:v>
      </x:c>
      <x:c r="M203" s="169" t="n">
        <x:v>392496328</x:v>
      </x:c>
      <x:c r="N203" s="169" t="n">
        <x:v>-5259318</x:v>
      </x:c>
      <x:c r="O203" s="166" t="str"/>
      <x:c r="P203" s="169" t="n">
        <x:v>38560</x:v>
      </x:c>
      <x:c r="Q203" s="169" t="n">
        <x:v>383561926</x:v>
      </x:c>
      <x:c r="R203" s="169" t="n">
        <x:v>107128106</x:v>
      </x:c>
      <x:c r="S203" s="171" t="n">
        <x:f>IF(Q203&gt;0,R203/Q203,"")</x:f>
        <x:v>0.279298070893512</x:v>
      </x:c>
      <x:c r="T203" s="166" t="n">
        <x:f>IF(L203&gt;0,IF(N203&lt;0,1,0),"")</x:f>
        <x:v>1</x:v>
      </x:c>
      <x:c r="U203" s="166" t="n">
        <x:f>IF(Q203&gt;0,IF(S203&lt;$X$2,1,IF(S203&lt;$X$3,2,3)),"")</x:f>
        <x:v>2</x:v>
      </x:c>
    </x:row>
    <x:row r="204">
      <x:c r="A204" s="166" t="str">
        <x:v>106190758</x:v>
      </x:c>
      <x:c r="B204" s="166" t="str">
        <x:v>PROVIDENCE ST. JOSEPH MEDICAL CENTER</x:v>
      </x:c>
      <x:c r="C204" s="166" t="str">
        <x:v>Los Angeles</x:v>
      </x:c>
      <x:c r="D204" s="166" t="str">
        <x:v>11 - LOS ANGELES COUNTY</x:v>
      </x:c>
      <x:c r="E204" s="166" t="str">
        <x:v>Non-Profit</x:v>
      </x:c>
      <x:c r="F204" s="169" t="n">
        <x:v>366</x:v>
      </x:c>
      <x:c r="G204" s="169" t="n">
        <x:v>392</x:v>
      </x:c>
      <x:c r="H204" s="169" t="n">
        <x:v>341</x:v>
      </x:c>
      <x:c r="I204" s="169" t="n">
        <x:v>78611</x:v>
      </x:c>
      <x:c r="J204" s="169" t="n">
        <x:v>16232</x:v>
      </x:c>
      <x:c r="K204" s="169" t="n">
        <x:v>26784.54</x:v>
      </x:c>
      <x:c r="L204" s="169" t="n">
        <x:v>584127679</x:v>
      </x:c>
      <x:c r="M204" s="169" t="n">
        <x:v>561847020</x:v>
      </x:c>
      <x:c r="N204" s="169" t="n">
        <x:v>22280659</x:v>
      </x:c>
      <x:c r="O204" s="166" t="str"/>
      <x:c r="P204" s="169" t="n">
        <x:v>83973</x:v>
      </x:c>
      <x:c r="Q204" s="169" t="n">
        <x:v>577338757</x:v>
      </x:c>
      <x:c r="R204" s="169" t="n">
        <x:v>110956748</x:v>
      </x:c>
      <x:c r="S204" s="171" t="n">
        <x:f>IF(Q204&gt;0,R204/Q204,"")</x:f>
        <x:v>0.19218655712039787</x:v>
      </x:c>
      <x:c r="T204" s="166" t="n">
        <x:f>IF(L204&gt;0,IF(N204&lt;0,1,0),"")</x:f>
        <x:v>0</x:v>
      </x:c>
      <x:c r="U204" s="166" t="n">
        <x:f>IF(Q204&gt;0,IF(S204&lt;$X$2,1,IF(S204&lt;$X$3,2,3)),"")</x:f>
        <x:v>1</x:v>
      </x:c>
    </x:row>
    <x:row r="205">
      <x:c r="A205" s="166" t="str">
        <x:v>106301342</x:v>
      </x:c>
      <x:c r="B205" s="166" t="str">
        <x:v>PROVIDENCE ST. JUDE MEDICAL CENTER</x:v>
      </x:c>
      <x:c r="C205" s="166" t="str">
        <x:v>Orange</x:v>
      </x:c>
      <x:c r="D205" s="166" t="str">
        <x:v>13 - ORANGE COUNTY</x:v>
      </x:c>
      <x:c r="E205" s="166" t="str">
        <x:v>Non-Profit</x:v>
      </x:c>
      <x:c r="F205" s="169" t="n">
        <x:v>366</x:v>
      </x:c>
      <x:c r="G205" s="169" t="n">
        <x:v>320</x:v>
      </x:c>
      <x:c r="H205" s="169" t="n">
        <x:v>320</x:v>
      </x:c>
      <x:c r="I205" s="169" t="n">
        <x:v>84000</x:v>
      </x:c>
      <x:c r="J205" s="169" t="n">
        <x:v>16031</x:v>
      </x:c>
      <x:c r="K205" s="169" t="n">
        <x:v>37624.979</x:v>
      </x:c>
      <x:c r="L205" s="169" t="n">
        <x:v>930614445</x:v>
      </x:c>
      <x:c r="M205" s="169" t="n">
        <x:v>947607829</x:v>
      </x:c>
      <x:c r="N205" s="169" t="n">
        <x:v>-16993384</x:v>
      </x:c>
      <x:c r="O205" s="166" t="str"/>
      <x:c r="P205" s="169" t="n">
        <x:v>80604</x:v>
      </x:c>
      <x:c r="Q205" s="169" t="n">
        <x:v>909569684</x:v>
      </x:c>
      <x:c r="R205" s="169" t="n">
        <x:v>76448296</x:v>
      </x:c>
      <x:c r="S205" s="171" t="n">
        <x:f>IF(Q205&gt;0,R205/Q205,"")</x:f>
        <x:v>0.08404886106560254</x:v>
      </x:c>
      <x:c r="T205" s="166" t="n">
        <x:f>IF(L205&gt;0,IF(N205&lt;0,1,0),"")</x:f>
        <x:v>1</x:v>
      </x:c>
      <x:c r="U205" s="166" t="n">
        <x:f>IF(Q205&gt;0,IF(S205&lt;$X$2,1,IF(S205&lt;$X$3,2,3)),"")</x:f>
        <x:v>1</x:v>
      </x:c>
    </x:row>
    <x:row r="206">
      <x:c r="A206" s="166" t="str">
        <x:v>106361343</x:v>
      </x:c>
      <x:c r="B206" s="166" t="str">
        <x:v>PROVIDENCE ST. MARY MEDICAL CENTER</x:v>
      </x:c>
      <x:c r="C206" s="166" t="str">
        <x:v>San Bernardino</x:v>
      </x:c>
      <x:c r="D206" s="166" t="str">
        <x:v>12 - INLAND COUNTIES</x:v>
      </x:c>
      <x:c r="E206" s="166" t="str">
        <x:v>Non-Profit</x:v>
      </x:c>
      <x:c r="F206" s="169" t="n">
        <x:v>366</x:v>
      </x:c>
      <x:c r="G206" s="169" t="n">
        <x:v>213</x:v>
      </x:c>
      <x:c r="H206" s="169" t="n">
        <x:v>208</x:v>
      </x:c>
      <x:c r="I206" s="169" t="n">
        <x:v>56915</x:v>
      </x:c>
      <x:c r="J206" s="169" t="n">
        <x:v>12654</x:v>
      </x:c>
      <x:c r="K206" s="169" t="n">
        <x:v>25189.439</x:v>
      </x:c>
      <x:c r="L206" s="169" t="n">
        <x:v>389064176</x:v>
      </x:c>
      <x:c r="M206" s="169" t="n">
        <x:v>392643338</x:v>
      </x:c>
      <x:c r="N206" s="169" t="n">
        <x:v>-3579162</x:v>
      </x:c>
      <x:c r="O206" s="166" t="str"/>
      <x:c r="P206" s="169" t="n">
        <x:v>99784</x:v>
      </x:c>
      <x:c r="Q206" s="169" t="n">
        <x:v>385668526</x:v>
      </x:c>
      <x:c r="R206" s="169" t="n">
        <x:v>124865463</x:v>
      </x:c>
      <x:c r="S206" s="171" t="n">
        <x:f>IF(Q206&gt;0,R206/Q206,"")</x:f>
        <x:v>0.32376368456885696</x:v>
      </x:c>
      <x:c r="T206" s="166" t="n">
        <x:f>IF(L206&gt;0,IF(N206&lt;0,1,0),"")</x:f>
        <x:v>1</x:v>
      </x:c>
      <x:c r="U206" s="166" t="n">
        <x:f>IF(Q206&gt;0,IF(S206&lt;$X$2,1,IF(S206&lt;$X$3,2,3)),"")</x:f>
        <x:v>2</x:v>
      </x:c>
    </x:row>
    <x:row r="207">
      <x:c r="A207" s="166" t="str">
        <x:v>106190517</x:v>
      </x:c>
      <x:c r="B207" s="166" t="str">
        <x:v>PROVIDENCE TARZANA MEDICAL CENTER</x:v>
      </x:c>
      <x:c r="C207" s="166" t="str">
        <x:v>Los Angeles</x:v>
      </x:c>
      <x:c r="D207" s="166" t="str">
        <x:v>11 - LOS ANGELES COUNTY</x:v>
      </x:c>
      <x:c r="E207" s="166" t="str">
        <x:v>Non-Profit</x:v>
      </x:c>
      <x:c r="F207" s="169" t="n">
        <x:v>366</x:v>
      </x:c>
      <x:c r="G207" s="169" t="n">
        <x:v>204</x:v>
      </x:c>
      <x:c r="H207" s="169" t="n">
        <x:v>204</x:v>
      </x:c>
      <x:c r="I207" s="169" t="n">
        <x:v>52099</x:v>
      </x:c>
      <x:c r="J207" s="169" t="n">
        <x:v>13569</x:v>
      </x:c>
      <x:c r="K207" s="169" t="n">
        <x:v>21265.442</x:v>
      </x:c>
      <x:c r="L207" s="169" t="n">
        <x:v>355558227</x:v>
      </x:c>
      <x:c r="M207" s="169" t="n">
        <x:v>470139656</x:v>
      </x:c>
      <x:c r="N207" s="169" t="n">
        <x:v>-114581429</x:v>
      </x:c>
      <x:c r="O207" s="166" t="str"/>
      <x:c r="P207" s="169" t="n">
        <x:v>64185</x:v>
      </x:c>
      <x:c r="Q207" s="169" t="n">
        <x:v>344958824</x:v>
      </x:c>
      <x:c r="R207" s="169" t="n">
        <x:v>42595492</x:v>
      </x:c>
      <x:c r="S207" s="171" t="n">
        <x:f>IF(Q207&gt;0,R207/Q207,"")</x:f>
        <x:v>0.12347993162221588</x:v>
      </x:c>
      <x:c r="T207" s="166" t="n">
        <x:f>IF(L207&gt;0,IF(N207&lt;0,1,0),"")</x:f>
        <x:v>1</x:v>
      </x:c>
      <x:c r="U207" s="166" t="n">
        <x:f>IF(Q207&gt;0,IF(S207&lt;$X$2,1,IF(S207&lt;$X$3,2,3)),"")</x:f>
        <x:v>1</x:v>
      </x:c>
    </x:row>
    <x:row r="208">
      <x:c r="A208" s="166" t="str">
        <x:v>106370673</x:v>
      </x:c>
      <x:c r="B208" s="166" t="str">
        <x:v>RADY CHILDREN'S HOSPITAL - SAN DIEGO</x:v>
      </x:c>
      <x:c r="C208" s="166" t="str">
        <x:v>San Diego</x:v>
      </x:c>
      <x:c r="D208" s="166" t="str">
        <x:v>14 - SAN DIEGO / IMPERIAL</x:v>
      </x:c>
      <x:c r="E208" s="166" t="str">
        <x:v>Non-Profit</x:v>
      </x:c>
      <x:c r="F208" s="169" t="n">
        <x:v>366</x:v>
      </x:c>
      <x:c r="G208" s="169" t="n">
        <x:v>505</x:v>
      </x:c>
      <x:c r="H208" s="169" t="n">
        <x:v>436</x:v>
      </x:c>
      <x:c r="I208" s="169" t="n">
        <x:v>110238</x:v>
      </x:c>
      <x:c r="J208" s="169" t="n">
        <x:v>19466</x:v>
      </x:c>
      <x:c r="K208" s="169" t="n">
        <x:v>31378.251</x:v>
      </x:c>
      <x:c r="L208" s="169" t="n">
        <x:v>1371056468</x:v>
      </x:c>
      <x:c r="M208" s="169" t="n">
        <x:v>1219662828</x:v>
      </x:c>
      <x:c r="N208" s="169" t="n">
        <x:v>151393640</x:v>
      </x:c>
      <x:c r="O208" s="166" t="str"/>
      <x:c r="P208" s="169" t="n">
        <x:v>154832</x:v>
      </x:c>
      <x:c r="Q208" s="169" t="n">
        <x:v>1261937237</x:v>
      </x:c>
      <x:c r="R208" s="169" t="n">
        <x:v>583796081</x:v>
      </x:c>
      <x:c r="S208" s="171" t="n">
        <x:f>IF(Q208&gt;0,R208/Q208,"")</x:f>
        <x:v>0.46261895115153023</x:v>
      </x:c>
      <x:c r="T208" s="166" t="n">
        <x:f>IF(L208&gt;0,IF(N208&lt;0,1,0),"")</x:f>
        <x:v>0</x:v>
      </x:c>
      <x:c r="U208" s="166" t="n">
        <x:f>IF(Q208&gt;0,IF(S208&lt;$X$2,1,IF(S208&lt;$X$3,2,3)),"")</x:f>
        <x:v>2</x:v>
      </x:c>
    </x:row>
    <x:row r="209">
      <x:c r="A209" s="166" t="str">
        <x:v>106361308</x:v>
      </x:c>
      <x:c r="B209" s="166" t="str">
        <x:v>REDLANDS COMMUNITY HOSPITAL</x:v>
      </x:c>
      <x:c r="C209" s="166" t="str">
        <x:v>San Bernardino</x:v>
      </x:c>
      <x:c r="D209" s="166" t="str">
        <x:v>12 - INLAND COUNTIES</x:v>
      </x:c>
      <x:c r="E209" s="166" t="str">
        <x:v>Non-Profit</x:v>
      </x:c>
      <x:c r="F209" s="169" t="n">
        <x:v>366</x:v>
      </x:c>
      <x:c r="G209" s="169" t="n">
        <x:v>211</x:v>
      </x:c>
      <x:c r="H209" s="169" t="n">
        <x:v>196</x:v>
      </x:c>
      <x:c r="I209" s="169" t="n">
        <x:v>45077</x:v>
      </x:c>
      <x:c r="J209" s="169" t="n">
        <x:v>10161</x:v>
      </x:c>
      <x:c r="K209" s="169" t="n">
        <x:v>23416.657</x:v>
      </x:c>
      <x:c r="L209" s="169" t="n">
        <x:v>405219068</x:v>
      </x:c>
      <x:c r="M209" s="169" t="n">
        <x:v>414335519</x:v>
      </x:c>
      <x:c r="N209" s="169" t="n">
        <x:v>-9116451</x:v>
      </x:c>
      <x:c r="O209" s="166" t="str"/>
      <x:c r="P209" s="169" t="n">
        <x:v>61021</x:v>
      </x:c>
      <x:c r="Q209" s="169" t="n">
        <x:v>400055698</x:v>
      </x:c>
      <x:c r="R209" s="169" t="n">
        <x:v>60708171</x:v>
      </x:c>
      <x:c r="S209" s="171" t="n">
        <x:f>IF(Q209&gt;0,R209/Q209,"")</x:f>
        <x:v>0.1517492971691157</x:v>
      </x:c>
      <x:c r="T209" s="166" t="n">
        <x:f>IF(L209&gt;0,IF(N209&lt;0,1,0),"")</x:f>
        <x:v>1</x:v>
      </x:c>
      <x:c r="U209" s="166" t="n">
        <x:f>IF(Q209&gt;0,IF(S209&lt;$X$2,1,IF(S209&lt;$X$3,2,3)),"")</x:f>
        <x:v>1</x:v>
      </x:c>
    </x:row>
    <x:row r="210">
      <x:c r="A210" s="166" t="str">
        <x:v>106430705</x:v>
      </x:c>
      <x:c r="B210" s="166" t="str">
        <x:v>REGIONAL MEDICAL CENTER OF SAN JOSE</x:v>
      </x:c>
      <x:c r="C210" s="166" t="str">
        <x:v>Santa Clara</x:v>
      </x:c>
      <x:c r="D210" s="166" t="str">
        <x:v>07 - SANTA CLARA</x:v>
      </x:c>
      <x:c r="E210" s="166" t="str">
        <x:v>Investor</x:v>
      </x:c>
      <x:c r="F210" s="169" t="n">
        <x:v>366</x:v>
      </x:c>
      <x:c r="G210" s="169" t="n">
        <x:v>258</x:v>
      </x:c>
      <x:c r="H210" s="169" t="n">
        <x:v>258</x:v>
      </x:c>
      <x:c r="I210" s="169" t="n">
        <x:v>40417</x:v>
      </x:c>
      <x:c r="J210" s="169" t="n">
        <x:v>8084</x:v>
      </x:c>
      <x:c r="K210" s="169" t="n">
        <x:v>12991.32</x:v>
      </x:c>
      <x:c r="L210" s="169" t="n">
        <x:v>369775532</x:v>
      </x:c>
      <x:c r="M210" s="169" t="n">
        <x:v>509487276</x:v>
      </x:c>
      <x:c r="N210" s="169" t="n">
        <x:v>-139711744</x:v>
      </x:c>
      <x:c r="O210" s="166" t="str"/>
      <x:c r="P210" s="169" t="n">
        <x:v>93282</x:v>
      </x:c>
      <x:c r="Q210" s="169" t="n">
        <x:v>365429191</x:v>
      </x:c>
      <x:c r="R210" s="169" t="n">
        <x:v>133633565</x:v>
      </x:c>
      <x:c r="S210" s="171" t="n">
        <x:f>IF(Q210&gt;0,R210/Q210,"")</x:f>
        <x:v>0.36568935457594576</x:v>
      </x:c>
      <x:c r="T210" s="166" t="n">
        <x:f>IF(L210&gt;0,IF(N210&lt;0,1,0),"")</x:f>
        <x:v>1</x:v>
      </x:c>
      <x:c r="U210" s="166" t="n">
        <x:f>IF(Q210&gt;0,IF(S210&lt;$X$2,1,IF(S210&lt;$X$3,2,3)),"")</x:f>
        <x:v>2</x:v>
      </x:c>
    </x:row>
    <x:row r="211">
      <x:c r="A211" s="166" t="str">
        <x:v>106150782</x:v>
      </x:c>
      <x:c r="B211" s="166" t="str">
        <x:v>RIDGECREST REGIONAL HOSPITAL</x:v>
      </x:c>
      <x:c r="C211" s="166" t="str">
        <x:v>Kern</x:v>
      </x:c>
      <x:c r="D211" s="166" t="str">
        <x:v>09 - CENTRAL</x:v>
      </x:c>
      <x:c r="E211" s="166" t="str">
        <x:v>Non-Profit</x:v>
      </x:c>
      <x:c r="F211" s="169" t="n">
        <x:v>366</x:v>
      </x:c>
      <x:c r="G211" s="169" t="n">
        <x:v>150</x:v>
      </x:c>
      <x:c r="H211" s="169" t="n">
        <x:v>150</x:v>
      </x:c>
      <x:c r="I211" s="169" t="n">
        <x:v>26536</x:v>
      </x:c>
      <x:c r="J211" s="169" t="n">
        <x:v>1028</x:v>
      </x:c>
      <x:c r="K211" s="169" t="n">
        <x:v>4801.824</x:v>
      </x:c>
      <x:c r="L211" s="169" t="n">
        <x:v>146310627</x:v>
      </x:c>
      <x:c r="M211" s="169" t="n">
        <x:v>154227623</x:v>
      </x:c>
      <x:c r="N211" s="169" t="n">
        <x:v>-7916996</x:v>
      </x:c>
      <x:c r="O211" s="166" t="str"/>
      <x:c r="P211" s="169" t="n">
        <x:v>18921</x:v>
      </x:c>
      <x:c r="Q211" s="169" t="n">
        <x:v>145154202</x:v>
      </x:c>
      <x:c r="R211" s="169" t="n">
        <x:v>24444848</x:v>
      </x:c>
      <x:c r="S211" s="171" t="n">
        <x:f>IF(Q211&gt;0,R211/Q211,"")</x:f>
        <x:v>0.16840606515821016</x:v>
      </x:c>
      <x:c r="T211" s="166" t="n">
        <x:f>IF(L211&gt;0,IF(N211&lt;0,1,0),"")</x:f>
        <x:v>1</x:v>
      </x:c>
      <x:c r="U211" s="166" t="n">
        <x:f>IF(Q211&gt;0,IF(S211&lt;$X$2,1,IF(S211&lt;$X$3,2,3)),"")</x:f>
        <x:v>1</x:v>
      </x:c>
    </x:row>
    <x:row r="212">
      <x:c r="A212" s="166" t="str">
        <x:v>106331312</x:v>
      </x:c>
      <x:c r="B212" s="166" t="str">
        <x:v>RIVERSIDE COMMUNITY HOSPITAL</x:v>
      </x:c>
      <x:c r="C212" s="166" t="str">
        <x:v>Riverside</x:v>
      </x:c>
      <x:c r="D212" s="166" t="str">
        <x:v>12 - INLAND COUNTIES</x:v>
      </x:c>
      <x:c r="E212" s="166" t="str">
        <x:v>Investor</x:v>
      </x:c>
      <x:c r="F212" s="169" t="n">
        <x:v>366</x:v>
      </x:c>
      <x:c r="G212" s="169" t="n">
        <x:v>503</x:v>
      </x:c>
      <x:c r="H212" s="169" t="n">
        <x:v>503</x:v>
      </x:c>
      <x:c r="I212" s="169" t="n">
        <x:v>138895</x:v>
      </x:c>
      <x:c r="J212" s="169" t="n">
        <x:v>28168</x:v>
      </x:c>
      <x:c r="K212" s="169" t="n">
        <x:v>38398.105</x:v>
      </x:c>
      <x:c r="L212" s="169" t="n">
        <x:v>883620747</x:v>
      </x:c>
      <x:c r="M212" s="169" t="n">
        <x:v>851659001</x:v>
      </x:c>
      <x:c r="N212" s="169" t="n">
        <x:v>31961746</x:v>
      </x:c>
      <x:c r="O212" s="166" t="str"/>
      <x:c r="P212" s="169" t="n">
        <x:v>142655</x:v>
      </x:c>
      <x:c r="Q212" s="169" t="n">
        <x:v>876125357</x:v>
      </x:c>
      <x:c r="R212" s="169" t="n">
        <x:v>161886604</x:v>
      </x:c>
      <x:c r="S212" s="171" t="n">
        <x:f>IF(Q212&gt;0,R212/Q212,"")</x:f>
        <x:v>0.18477561767453787</x:v>
      </x:c>
      <x:c r="T212" s="166" t="n">
        <x:f>IF(L212&gt;0,IF(N212&lt;0,1,0),"")</x:f>
        <x:v>0</x:v>
      </x:c>
      <x:c r="U212" s="166" t="n">
        <x:f>IF(Q212&gt;0,IF(S212&lt;$X$2,1,IF(S212&lt;$X$3,2,3)),"")</x:f>
        <x:v>1</x:v>
      </x:c>
    </x:row>
    <x:row r="213">
      <x:c r="A213" s="166" t="str">
        <x:v>106334487</x:v>
      </x:c>
      <x:c r="B213" s="166" t="str">
        <x:v>RIVERSIDE UNIVERSITY HEALTH SYSTEM MEDICAL CENTER</x:v>
      </x:c>
      <x:c r="C213" s="166" t="str">
        <x:v>Riverside</x:v>
      </x:c>
      <x:c r="D213" s="166" t="str">
        <x:v>12 - INLAND COUNTIES</x:v>
      </x:c>
      <x:c r="E213" s="166" t="str">
        <x:v>City/County</x:v>
      </x:c>
      <x:c r="F213" s="169" t="n">
        <x:v>366</x:v>
      </x:c>
      <x:c r="G213" s="169" t="n">
        <x:v>439</x:v>
      </x:c>
      <x:c r="H213" s="169" t="n">
        <x:v>439</x:v>
      </x:c>
      <x:c r="I213" s="169" t="n">
        <x:v>127909</x:v>
      </x:c>
      <x:c r="J213" s="169" t="n">
        <x:v>21511</x:v>
      </x:c>
      <x:c r="K213" s="169" t="n">
        <x:v>34374.658</x:v>
      </x:c>
      <x:c r="L213" s="169" t="n">
        <x:v>988483780</x:v>
      </x:c>
      <x:c r="M213" s="169" t="n">
        <x:v>1031135183</x:v>
      </x:c>
      <x:c r="N213" s="169" t="n">
        <x:v>-42651403</x:v>
      </x:c>
      <x:c r="O213" s="166" t="str"/>
      <x:c r="P213" s="169" t="n">
        <x:v>104949</x:v>
      </x:c>
      <x:c r="Q213" s="169" t="n">
        <x:v>947247041</x:v>
      </x:c>
      <x:c r="R213" s="169" t="n">
        <x:v>726029000</x:v>
      </x:c>
      <x:c r="S213" s="171" t="n">
        <x:f>IF(Q213&gt;0,R213/Q213,"")</x:f>
        <x:v>0.7664621461720671</x:v>
      </x:c>
      <x:c r="T213" s="166" t="n">
        <x:f>IF(L213&gt;0,IF(N213&lt;0,1,0),"")</x:f>
        <x:v>1</x:v>
      </x:c>
      <x:c r="U213" s="166" t="n">
        <x:f>IF(Q213&gt;0,IF(S213&lt;$X$2,1,IF(S213&lt;$X$3,2,3)),"")</x:f>
        <x:v>3</x:v>
      </x:c>
    </x:row>
    <x:row r="214">
      <x:c r="A214" s="166" t="str">
        <x:v>106190796</x:v>
      </x:c>
      <x:c r="B214" s="166" t="str">
        <x:v>RONALD REAGAN UCLA MEDICAL CENTER</x:v>
      </x:c>
      <x:c r="C214" s="166" t="str">
        <x:v>Los Angeles</x:v>
      </x:c>
      <x:c r="D214" s="166" t="str">
        <x:v>11 - LOS ANGELES COUNTY</x:v>
      </x:c>
      <x:c r="E214" s="166" t="str">
        <x:v>Non-Profit</x:v>
      </x:c>
      <x:c r="F214" s="169" t="n">
        <x:v>366</x:v>
      </x:c>
      <x:c r="G214" s="169" t="n">
        <x:v>446</x:v>
      </x:c>
      <x:c r="H214" s="169" t="n">
        <x:v>557</x:v>
      </x:c>
      <x:c r="I214" s="169" t="n">
        <x:v>180564</x:v>
      </x:c>
      <x:c r="J214" s="169" t="n">
        <x:v>22901</x:v>
      </x:c>
      <x:c r="K214" s="169" t="n">
        <x:v>37401.311</x:v>
      </x:c>
      <x:c r="L214" s="169" t="n">
        <x:v>3371707786</x:v>
      </x:c>
      <x:c r="M214" s="169" t="n">
        <x:v>2864257743</x:v>
      </x:c>
      <x:c r="N214" s="169" t="n">
        <x:v>507450043</x:v>
      </x:c>
      <x:c r="O214" s="166" t="str"/>
      <x:c r="P214" s="169" t="n">
        <x:v>55189</x:v>
      </x:c>
      <x:c r="Q214" s="169" t="n">
        <x:v>2871058374</x:v>
      </x:c>
      <x:c r="R214" s="169" t="n">
        <x:v>578121497</x:v>
      </x:c>
      <x:c r="S214" s="171" t="n">
        <x:f>IF(Q214&gt;0,R214/Q214,"")</x:f>
        <x:v>0.20136180519191352</x:v>
      </x:c>
      <x:c r="T214" s="166" t="n">
        <x:f>IF(L214&gt;0,IF(N214&lt;0,1,0),"")</x:f>
        <x:v>0</x:v>
      </x:c>
      <x:c r="U214" s="166" t="n">
        <x:f>IF(Q214&gt;0,IF(S214&lt;$X$2,1,IF(S214&lt;$X$3,2,3)),"")</x:f>
        <x:v>1</x:v>
      </x:c>
    </x:row>
    <x:row r="215">
      <x:c r="A215" s="166" t="str">
        <x:v>106270875</x:v>
      </x:c>
      <x:c r="B215" s="166" t="str">
        <x:v>SALINAS VALLEY HEALTH MEDICAL CENTER</x:v>
      </x:c>
      <x:c r="C215" s="166" t="str">
        <x:v>Monterey</x:v>
      </x:c>
      <x:c r="D215" s="166" t="str">
        <x:v>08 - MID-COAST</x:v>
      </x:c>
      <x:c r="E215" s="166" t="str">
        <x:v>District</x:v>
      </x:c>
      <x:c r="F215" s="169" t="n">
        <x:v>366</x:v>
      </x:c>
      <x:c r="G215" s="169" t="n">
        <x:v>263</x:v>
      </x:c>
      <x:c r="H215" s="169" t="n">
        <x:v>263</x:v>
      </x:c>
      <x:c r="I215" s="169" t="n">
        <x:v>42766</x:v>
      </x:c>
      <x:c r="J215" s="169" t="n">
        <x:v>11476</x:v>
      </x:c>
      <x:c r="K215" s="169" t="n">
        <x:v>22935.125</x:v>
      </x:c>
      <x:c r="L215" s="169" t="n">
        <x:v>667023635</x:v>
      </x:c>
      <x:c r="M215" s="169" t="n">
        <x:v>578231422</x:v>
      </x:c>
      <x:c r="N215" s="169" t="n">
        <x:v>88792213</x:v>
      </x:c>
      <x:c r="O215" s="166" t="str"/>
      <x:c r="P215" s="169" t="n">
        <x:v>64859</x:v>
      </x:c>
      <x:c r="Q215" s="169" t="n">
        <x:v>650401970</x:v>
      </x:c>
      <x:c r="R215" s="169" t="n">
        <x:v>66926456</x:v>
      </x:c>
      <x:c r="S215" s="171" t="n">
        <x:f>IF(Q215&gt;0,R215/Q215,"")</x:f>
        <x:v>0.10290014342976236</x:v>
      </x:c>
      <x:c r="T215" s="166" t="n">
        <x:f>IF(L215&gt;0,IF(N215&lt;0,1,0),"")</x:f>
        <x:v>0</x:v>
      </x:c>
      <x:c r="U215" s="166" t="n">
        <x:f>IF(Q215&gt;0,IF(S215&lt;$X$2,1,IF(S215&lt;$X$3,2,3)),"")</x:f>
        <x:v>1</x:v>
      </x:c>
    </x:row>
    <x:row r="216">
      <x:c r="A216" s="166" t="str">
        <x:v>106361318</x:v>
      </x:c>
      <x:c r="B216" s="166" t="str">
        <x:v>SAN ANTONIO REGIONAL HOSPITAL</x:v>
      </x:c>
      <x:c r="C216" s="166" t="str">
        <x:v>San Bernardino</x:v>
      </x:c>
      <x:c r="D216" s="166" t="str">
        <x:v>12 - INLAND COUNTIES</x:v>
      </x:c>
      <x:c r="E216" s="166" t="str">
        <x:v>Non-Profit</x:v>
      </x:c>
      <x:c r="F216" s="169" t="n">
        <x:v>366</x:v>
      </x:c>
      <x:c r="G216" s="169" t="n">
        <x:v>363</x:v>
      </x:c>
      <x:c r="H216" s="169" t="n">
        <x:v>289</x:v>
      </x:c>
      <x:c r="I216" s="169" t="n">
        <x:v>79387</x:v>
      </x:c>
      <x:c r="J216" s="169" t="n">
        <x:v>17176</x:v>
      </x:c>
      <x:c r="K216" s="169" t="n">
        <x:v>32956.072</x:v>
      </x:c>
      <x:c r="L216" s="169" t="n">
        <x:v>488699552</x:v>
      </x:c>
      <x:c r="M216" s="169" t="n">
        <x:v>467890737</x:v>
      </x:c>
      <x:c r="N216" s="169" t="n">
        <x:v>20808815</x:v>
      </x:c>
      <x:c r="O216" s="166" t="str"/>
      <x:c r="P216" s="169" t="n">
        <x:v>95282</x:v>
      </x:c>
      <x:c r="Q216" s="169" t="n">
        <x:v>485594306</x:v>
      </x:c>
      <x:c r="R216" s="169" t="n">
        <x:v>115659380</x:v>
      </x:c>
      <x:c r="S216" s="171" t="n">
        <x:f>IF(Q216&gt;0,R216/Q216,"")</x:f>
        <x:v>0.23818108773293564</x:v>
      </x:c>
      <x:c r="T216" s="166" t="n">
        <x:f>IF(L216&gt;0,IF(N216&lt;0,1,0),"")</x:f>
        <x:v>0</x:v>
      </x:c>
      <x:c r="U216" s="166" t="n">
        <x:f>IF(Q216&gt;0,IF(S216&lt;$X$2,1,IF(S216&lt;$X$3,2,3)),"")</x:f>
        <x:v>1</x:v>
      </x:c>
    </x:row>
    <x:row r="217">
      <x:c r="A217" s="166" t="str">
        <x:v>106190673</x:v>
      </x:c>
      <x:c r="B217" s="166" t="str">
        <x:v>SAN DIMAS COMMUNITY HOSPITAL</x:v>
      </x:c>
      <x:c r="C217" s="166" t="str">
        <x:v>Los Angeles</x:v>
      </x:c>
      <x:c r="D217" s="166" t="str">
        <x:v>11 - LOS ANGELES COUNTY</x:v>
      </x:c>
      <x:c r="E217" s="166" t="str">
        <x:v>Investor</x:v>
      </x:c>
      <x:c r="F217" s="169" t="n">
        <x:v>366</x:v>
      </x:c>
      <x:c r="G217" s="169" t="n">
        <x:v>95</x:v>
      </x:c>
      <x:c r="H217" s="169" t="n">
        <x:v>94</x:v>
      </x:c>
      <x:c r="I217" s="169" t="n">
        <x:v>13618</x:v>
      </x:c>
      <x:c r="J217" s="169" t="n">
        <x:v>3033</x:v>
      </x:c>
      <x:c r="K217" s="169" t="n">
        <x:v>4923.465</x:v>
      </x:c>
      <x:c r="L217" s="169" t="n">
        <x:v>70877331</x:v>
      </x:c>
      <x:c r="M217" s="169" t="n">
        <x:v>71934310</x:v>
      </x:c>
      <x:c r="N217" s="169" t="n">
        <x:v>-1056979</x:v>
      </x:c>
      <x:c r="O217" s="166" t="str"/>
      <x:c r="P217" s="169" t="n">
        <x:v>17163</x:v>
      </x:c>
      <x:c r="Q217" s="169" t="n">
        <x:v>69473749</x:v>
      </x:c>
      <x:c r="R217" s="169" t="n">
        <x:v>12897737</x:v>
      </x:c>
      <x:c r="S217" s="171" t="n">
        <x:f>IF(Q217&gt;0,R217/Q217,"")</x:f>
        <x:v>0.18564907156514615</x:v>
      </x:c>
      <x:c r="T217" s="166" t="n">
        <x:f>IF(L217&gt;0,IF(N217&lt;0,1,0),"")</x:f>
        <x:v>1</x:v>
      </x:c>
      <x:c r="U217" s="166" t="n">
        <x:f>IF(Q217&gt;0,IF(S217&lt;$X$2,1,IF(S217&lt;$X$3,2,3)),"")</x:f>
        <x:v>1</x:v>
      </x:c>
    </x:row>
    <x:row r="218">
      <x:c r="A218" s="166" t="str">
        <x:v>106190200</x:v>
      </x:c>
      <x:c r="B218" s="166" t="str">
        <x:v>SAN GABRIEL VALLEY MEDICAL CENTER</x:v>
      </x:c>
      <x:c r="C218" s="166" t="str">
        <x:v>Los Angeles</x:v>
      </x:c>
      <x:c r="D218" s="166" t="str">
        <x:v>11 - LOS ANGELES COUNTY</x:v>
      </x:c>
      <x:c r="E218" s="166" t="str">
        <x:v>Investor</x:v>
      </x:c>
      <x:c r="F218" s="169" t="n">
        <x:v>366</x:v>
      </x:c>
      <x:c r="G218" s="169" t="n">
        <x:v>273</x:v>
      </x:c>
      <x:c r="H218" s="169" t="n">
        <x:v>273</x:v>
      </x:c>
      <x:c r="I218" s="169" t="n">
        <x:v>50985</x:v>
      </x:c>
      <x:c r="J218" s="169" t="n">
        <x:v>6804</x:v>
      </x:c>
      <x:c r="K218" s="169" t="n">
        <x:v>10851.686</x:v>
      </x:c>
      <x:c r="L218" s="169" t="n">
        <x:v>204245024</x:v>
      </x:c>
      <x:c r="M218" s="169" t="n">
        <x:v>222058871</x:v>
      </x:c>
      <x:c r="N218" s="169" t="n">
        <x:v>-17813847</x:v>
      </x:c>
      <x:c r="O218" s="166" t="str"/>
      <x:c r="P218" s="169" t="n">
        <x:v>28341</x:v>
      </x:c>
      <x:c r="Q218" s="169" t="n">
        <x:v>203845581</x:v>
      </x:c>
      <x:c r="R218" s="169" t="n">
        <x:v>88058205</x:v>
      </x:c>
      <x:c r="S218" s="171" t="n">
        <x:f>IF(Q218&gt;0,R218/Q218,"")</x:f>
        <x:v>0.43198486112877765</x:v>
      </x:c>
      <x:c r="T218" s="166" t="n">
        <x:f>IF(L218&gt;0,IF(N218&lt;0,1,0),"")</x:f>
        <x:v>1</x:v>
      </x:c>
      <x:c r="U218" s="166" t="n">
        <x:f>IF(Q218&gt;0,IF(S218&lt;$X$2,1,IF(S218&lt;$X$3,2,3)),"")</x:f>
        <x:v>2</x:v>
      </x:c>
    </x:row>
    <x:row r="219">
      <x:c r="A219" s="166" t="str">
        <x:v>106331326</x:v>
      </x:c>
      <x:c r="B219" s="166" t="str">
        <x:v>SAN GORGONIO MEMORIAL HOSPITAL</x:v>
      </x:c>
      <x:c r="C219" s="166" t="str">
        <x:v>Riverside</x:v>
      </x:c>
      <x:c r="D219" s="166" t="str">
        <x:v>12 - INLAND COUNTIES</x:v>
      </x:c>
      <x:c r="E219" s="166" t="str">
        <x:v>District</x:v>
      </x:c>
      <x:c r="F219" s="169" t="n">
        <x:v>366</x:v>
      </x:c>
      <x:c r="G219" s="169" t="n">
        <x:v>79</x:v>
      </x:c>
      <x:c r="H219" s="169" t="n">
        <x:v>79</x:v>
      </x:c>
      <x:c r="I219" s="169" t="n">
        <x:v>7921</x:v>
      </x:c>
      <x:c r="J219" s="169" t="n">
        <x:v>2105</x:v>
      </x:c>
      <x:c r="K219" s="169" t="n">
        <x:v>5818.265</x:v>
      </x:c>
      <x:c r="L219" s="169" t="n">
        <x:v>94932494</x:v>
      </x:c>
      <x:c r="M219" s="169" t="n">
        <x:v>104300863</x:v>
      </x:c>
      <x:c r="N219" s="169" t="n">
        <x:v>-9368369</x:v>
      </x:c>
      <x:c r="O219" s="166" t="str"/>
      <x:c r="P219" s="169" t="n">
        <x:v>42592</x:v>
      </x:c>
      <x:c r="Q219" s="169" t="n">
        <x:v>91578791</x:v>
      </x:c>
      <x:c r="R219" s="169" t="n">
        <x:v>43457507</x:v>
      </x:c>
      <x:c r="S219" s="171" t="n">
        <x:f>IF(Q219&gt;0,R219/Q219,"")</x:f>
        <x:v>0.474536806234972</x:v>
      </x:c>
      <x:c r="T219" s="166" t="n">
        <x:f>IF(L219&gt;0,IF(N219&lt;0,1,0),"")</x:f>
        <x:v>1</x:v>
      </x:c>
      <x:c r="U219" s="166" t="n">
        <x:f>IF(Q219&gt;0,IF(S219&lt;$X$2,1,IF(S219&lt;$X$3,2,3)),"")</x:f>
        <x:v>2</x:v>
      </x:c>
    </x:row>
    <x:row r="220">
      <x:c r="A220" s="166" t="str">
        <x:v>106391010</x:v>
      </x:c>
      <x:c r="B220" s="166" t="str">
        <x:v>SAN JOAQUIN GENERAL HOSPITAL</x:v>
      </x:c>
      <x:c r="C220" s="166" t="str">
        <x:v>San Joaquin</x:v>
      </x:c>
      <x:c r="D220" s="166" t="str">
        <x:v>06 - NORTH SAN JOAQUIN</x:v>
      </x:c>
      <x:c r="E220" s="166" t="str">
        <x:v>City/County</x:v>
      </x:c>
      <x:c r="F220" s="169" t="n">
        <x:v>366</x:v>
      </x:c>
      <x:c r="G220" s="169" t="n">
        <x:v>196</x:v>
      </x:c>
      <x:c r="H220" s="169" t="n">
        <x:v>196</x:v>
      </x:c>
      <x:c r="I220" s="169" t="n">
        <x:v>49461</x:v>
      </x:c>
      <x:c r="J220" s="169" t="n">
        <x:v>9498</x:v>
      </x:c>
      <x:c r="K220" s="169" t="n">
        <x:v>15982.685</x:v>
      </x:c>
      <x:c r="L220" s="169" t="n">
        <x:v>448890584</x:v>
      </x:c>
      <x:c r="M220" s="169" t="n">
        <x:v>480821834</x:v>
      </x:c>
      <x:c r="N220" s="169" t="n">
        <x:v>-31931250</x:v>
      </x:c>
      <x:c r="O220" s="166" t="str"/>
      <x:c r="P220" s="169" t="n">
        <x:v>55148</x:v>
      </x:c>
      <x:c r="Q220" s="169" t="n">
        <x:v>444531262</x:v>
      </x:c>
      <x:c r="R220" s="169" t="n">
        <x:v>242250017</x:v>
      </x:c>
      <x:c r="S220" s="171" t="n">
        <x:f>IF(Q220&gt;0,R220/Q220,"")</x:f>
        <x:v>0.5449560868004825</x:v>
      </x:c>
      <x:c r="T220" s="166" t="n">
        <x:f>IF(L220&gt;0,IF(N220&lt;0,1,0),"")</x:f>
        <x:v>1</x:v>
      </x:c>
      <x:c r="U220" s="166" t="n">
        <x:f>IF(Q220&gt;0,IF(S220&lt;$X$2,1,IF(S220&lt;$X$3,2,3)),"")</x:f>
        <x:v>3</x:v>
      </x:c>
    </x:row>
    <x:row r="221">
      <x:c r="A221" s="166" t="str">
        <x:v>106104023</x:v>
      </x:c>
      <x:c r="B221" s="166" t="str">
        <x:v>SAN JOAQUIN VALLEY REHABILITATION HOSPITAL</x:v>
      </x:c>
      <x:c r="C221" s="166" t="str">
        <x:v>Fresno</x:v>
      </x:c>
      <x:c r="D221" s="166" t="str">
        <x:v>09 - CENTRAL</x:v>
      </x:c>
      <x:c r="E221" s="166" t="str">
        <x:v>Investor</x:v>
      </x:c>
      <x:c r="F221" s="169" t="n">
        <x:v>366</x:v>
      </x:c>
      <x:c r="G221" s="169" t="n">
        <x:v>62</x:v>
      </x:c>
      <x:c r="H221" s="169" t="n">
        <x:v>62</x:v>
      </x:c>
      <x:c r="I221" s="169" t="n">
        <x:v>21074</x:v>
      </x:c>
      <x:c r="J221" s="169" t="n">
        <x:v>1613</x:v>
      </x:c>
      <x:c r="K221" s="169" t="n">
        <x:v>1997.751</x:v>
      </x:c>
      <x:c r="L221" s="169" t="n">
        <x:v>49131773</x:v>
      </x:c>
      <x:c r="M221" s="169" t="n">
        <x:v>46159032</x:v>
      </x:c>
      <x:c r="N221" s="169" t="n">
        <x:v>2972741</x:v>
      </x:c>
      <x:c r="O221" s="166" t="str"/>
      <x:c r="P221" s="169" t="n">
        <x:v>0</x:v>
      </x:c>
      <x:c r="Q221" s="169" t="n">
        <x:v>48891151</x:v>
      </x:c>
      <x:c r="R221" s="169" t="n">
        <x:v>5410411</x:v>
      </x:c>
      <x:c r="S221" s="171" t="n">
        <x:f>IF(Q221&gt;0,R221/Q221,"")</x:f>
        <x:v>0.11066237732877264</x:v>
      </x:c>
      <x:c r="T221" s="166" t="n">
        <x:f>IF(L221&gt;0,IF(N221&lt;0,1,0),"")</x:f>
        <x:v>0</x:v>
      </x:c>
      <x:c r="U221" s="166" t="n">
        <x:f>IF(Q221&gt;0,IF(S221&lt;$X$2,1,IF(S221&lt;$X$3,2,3)),"")</x:f>
        <x:v>1</x:v>
      </x:c>
    </x:row>
    <x:row r="222">
      <x:c r="A222" s="166" t="str">
        <x:v>106410782</x:v>
      </x:c>
      <x:c r="B222" s="166" t="str">
        <x:v>SAN MATEO MEDICAL CENTER</x:v>
      </x:c>
      <x:c r="C222" s="166" t="str">
        <x:v>San Mateo</x:v>
      </x:c>
      <x:c r="D222" s="166" t="str">
        <x:v>04 - WEST BAY</x:v>
      </x:c>
      <x:c r="E222" s="166" t="str">
        <x:v>City/County</x:v>
      </x:c>
      <x:c r="F222" s="169" t="n">
        <x:v>366</x:v>
      </x:c>
      <x:c r="G222" s="169" t="n">
        <x:v>448</x:v>
      </x:c>
      <x:c r="H222" s="169" t="n">
        <x:v>447</x:v>
      </x:c>
      <x:c r="I222" s="169" t="n">
        <x:v>114069</x:v>
      </x:c>
      <x:c r="J222" s="169" t="n">
        <x:v>2667</x:v>
      </x:c>
      <x:c r="K222" s="169" t="n">
        <x:v>8101.714</x:v>
      </x:c>
      <x:c r="L222" s="169" t="n">
        <x:v>479323772</x:v>
      </x:c>
      <x:c r="M222" s="169" t="n">
        <x:v>465008034</x:v>
      </x:c>
      <x:c r="N222" s="169" t="n">
        <x:v>14315738</x:v>
      </x:c>
      <x:c r="O222" s="166" t="str"/>
      <x:c r="P222" s="169" t="n">
        <x:v>43873</x:v>
      </x:c>
      <x:c r="Q222" s="169" t="n">
        <x:v>464652951</x:v>
      </x:c>
      <x:c r="R222" s="169" t="n">
        <x:v>421911576</x:v>
      </x:c>
      <x:c r="S222" s="171" t="n">
        <x:f>IF(Q222&gt;0,R222/Q222,"")</x:f>
        <x:v>0.9080144118142058</x:v>
      </x:c>
      <x:c r="T222" s="166" t="n">
        <x:f>IF(L222&gt;0,IF(N222&lt;0,1,0),"")</x:f>
        <x:v>0</x:v>
      </x:c>
      <x:c r="U222" s="166" t="n">
        <x:f>IF(Q222&gt;0,IF(S222&lt;$X$2,1,IF(S222&lt;$X$3,2,3)),"")</x:f>
        <x:v>3</x:v>
      </x:c>
    </x:row>
    <x:row r="223">
      <x:c r="A223" s="166" t="str">
        <x:v>106074017</x:v>
      </x:c>
      <x:c r="B223" s="166" t="str">
        <x:v>SAN RAMON REGIONAL MEDICAL CENTER</x:v>
      </x:c>
      <x:c r="C223" s="166" t="str">
        <x:v>Contra Costa</x:v>
      </x:c>
      <x:c r="D223" s="166" t="str">
        <x:v>05 - EAST BAY</x:v>
      </x:c>
      <x:c r="E223" s="166" t="str">
        <x:v>Investor</x:v>
      </x:c>
      <x:c r="F223" s="169" t="n">
        <x:v>366</x:v>
      </x:c>
      <x:c r="G223" s="169" t="n">
        <x:v>123</x:v>
      </x:c>
      <x:c r="H223" s="169" t="n">
        <x:v>116</x:v>
      </x:c>
      <x:c r="I223" s="169" t="n">
        <x:v>14908</x:v>
      </x:c>
      <x:c r="J223" s="169" t="n">
        <x:v>3468</x:v>
      </x:c>
      <x:c r="K223" s="169" t="n">
        <x:v>6430.222</x:v>
      </x:c>
      <x:c r="L223" s="169" t="n">
        <x:v>186528460</x:v>
      </x:c>
      <x:c r="M223" s="169" t="n">
        <x:v>183888615</x:v>
      </x:c>
      <x:c r="N223" s="169" t="n">
        <x:v>2639845</x:v>
      </x:c>
      <x:c r="O223" s="166" t="str"/>
      <x:c r="P223" s="169" t="n">
        <x:v>20952</x:v>
      </x:c>
      <x:c r="Q223" s="169" t="n">
        <x:v>185384935</x:v>
      </x:c>
      <x:c r="R223" s="169" t="n">
        <x:v>9778859</x:v>
      </x:c>
      <x:c r="S223" s="171" t="n">
        <x:f>IF(Q223&gt;0,R223/Q223,"")</x:f>
        <x:v>0.05274894100753117</x:v>
      </x:c>
      <x:c r="T223" s="166" t="n">
        <x:f>IF(L223&gt;0,IF(N223&lt;0,1,0),"")</x:f>
        <x:v>0</x:v>
      </x:c>
      <x:c r="U223" s="166" t="n">
        <x:f>IF(Q223&gt;0,IF(S223&lt;$X$2,1,IF(S223&lt;$X$3,2,3)),"")</x:f>
        <x:v>1</x:v>
      </x:c>
    </x:row>
    <x:row r="224">
      <x:c r="A224" s="166" t="str">
        <x:v>106420514</x:v>
      </x:c>
      <x:c r="B224" s="166" t="str">
        <x:v>SANTA BARBARA COTTAGE HOSPITAL</x:v>
      </x:c>
      <x:c r="C224" s="166" t="str">
        <x:v>Santa Barbara</x:v>
      </x:c>
      <x:c r="D224" s="166" t="str">
        <x:v>10 - SANTA BARBARA / VENTURA</x:v>
      </x:c>
      <x:c r="E224" s="166" t="str">
        <x:v>Non-Profit</x:v>
      </x:c>
      <x:c r="F224" s="169" t="n">
        <x:v>366</x:v>
      </x:c>
      <x:c r="G224" s="169" t="n">
        <x:v>519</x:v>
      </x:c>
      <x:c r="H224" s="169" t="n">
        <x:v>392</x:v>
      </x:c>
      <x:c r="I224" s="169" t="n">
        <x:v>99978</x:v>
      </x:c>
      <x:c r="J224" s="169" t="n">
        <x:v>19439</x:v>
      </x:c>
      <x:c r="K224" s="169" t="n">
        <x:v>27620.957</x:v>
      </x:c>
      <x:c r="L224" s="169" t="n">
        <x:v>956391238</x:v>
      </x:c>
      <x:c r="M224" s="169" t="n">
        <x:v>946691077</x:v>
      </x:c>
      <x:c r="N224" s="169" t="n">
        <x:v>9700161</x:v>
      </x:c>
      <x:c r="O224" s="166" t="str"/>
      <x:c r="P224" s="169" t="n">
        <x:v>58477</x:v>
      </x:c>
      <x:c r="Q224" s="169" t="n">
        <x:v>940897800</x:v>
      </x:c>
      <x:c r="R224" s="169" t="n">
        <x:v>82960608</x:v>
      </x:c>
      <x:c r="S224" s="171" t="n">
        <x:f>IF(Q224&gt;0,R224/Q224,"")</x:f>
        <x:v>0.08817175255378427</x:v>
      </x:c>
      <x:c r="T224" s="166" t="n">
        <x:f>IF(L224&gt;0,IF(N224&lt;0,1,0),"")</x:f>
        <x:v>0</x:v>
      </x:c>
      <x:c r="U224" s="166" t="n">
        <x:f>IF(Q224&gt;0,IF(S224&lt;$X$2,1,IF(S224&lt;$X$3,2,3)),"")</x:f>
        <x:v>1</x:v>
      </x:c>
    </x:row>
    <x:row r="225">
      <x:c r="A225" s="166" t="str">
        <x:v>106430883</x:v>
      </x:c>
      <x:c r="B225" s="166" t="str">
        <x:v>SANTA CLARA VALLEY MEDICAL CENTER</x:v>
      </x:c>
      <x:c r="C225" s="166" t="str">
        <x:v>Santa Clara</x:v>
      </x:c>
      <x:c r="D225" s="166" t="str">
        <x:v>07 - SANTA CLARA</x:v>
      </x:c>
      <x:c r="E225" s="166" t="str">
        <x:v>City/County</x:v>
      </x:c>
      <x:c r="F225" s="169" t="n">
        <x:v>366</x:v>
      </x:c>
      <x:c r="G225" s="169" t="n">
        <x:v>1142</x:v>
      </x:c>
      <x:c r="H225" s="169" t="n">
        <x:v>957</x:v>
      </x:c>
      <x:c r="I225" s="169" t="n">
        <x:v>224629</x:v>
      </x:c>
      <x:c r="J225" s="169" t="n">
        <x:v>35527</x:v>
      </x:c>
      <x:c r="K225" s="169" t="n">
        <x:v>60312.253</x:v>
      </x:c>
      <x:c r="L225" s="169" t="n">
        <x:v>2833991717</x:v>
      </x:c>
      <x:c r="M225" s="169" t="n">
        <x:v>3361562745</x:v>
      </x:c>
      <x:c r="N225" s="169" t="n">
        <x:v>-527571028</x:v>
      </x:c>
      <x:c r="O225" s="166" t="str"/>
      <x:c r="P225" s="169" t="n">
        <x:v>232454</x:v>
      </x:c>
      <x:c r="Q225" s="169" t="n">
        <x:v>2794422709</x:v>
      </x:c>
      <x:c r="R225" s="169" t="n">
        <x:v>1871760409</x:v>
      </x:c>
      <x:c r="S225" s="171" t="n">
        <x:f>IF(Q225&gt;0,R225/Q225,"")</x:f>
        <x:v>0.6698200680131962</x:v>
      </x:c>
      <x:c r="T225" s="166" t="n">
        <x:f>IF(L225&gt;0,IF(N225&lt;0,1,0),"")</x:f>
        <x:v>1</x:v>
      </x:c>
      <x:c r="U225" s="166" t="n">
        <x:f>IF(Q225&gt;0,IF(S225&lt;$X$2,1,IF(S225&lt;$X$3,2,3)),"")</x:f>
        <x:v>3</x:v>
      </x:c>
    </x:row>
    <x:row r="226">
      <x:c r="A226" s="166" t="str">
        <x:v>106190687</x:v>
      </x:c>
      <x:c r="B226" s="166" t="str">
        <x:v>SANTA MONICA - UCLA MEDICAL CENTER AND ORTHOPAEDIC HOSPITAL</x:v>
      </x:c>
      <x:c r="C226" s="166" t="str">
        <x:v>Los Angeles</x:v>
      </x:c>
      <x:c r="D226" s="166" t="str">
        <x:v>11 - LOS ANGELES COUNTY</x:v>
      </x:c>
      <x:c r="E226" s="166" t="str">
        <x:v>Non-Profit</x:v>
      </x:c>
      <x:c r="F226" s="169" t="n">
        <x:v>366</x:v>
      </x:c>
      <x:c r="G226" s="169" t="n">
        <x:v>281</x:v>
      </x:c>
      <x:c r="H226" s="169" t="n">
        <x:v>281</x:v>
      </x:c>
      <x:c r="I226" s="169" t="n">
        <x:v>86087</x:v>
      </x:c>
      <x:c r="J226" s="169" t="n">
        <x:v>14798</x:v>
      </x:c>
      <x:c r="K226" s="169" t="n">
        <x:v>23093.667</x:v>
      </x:c>
      <x:c r="L226" s="169" t="n">
        <x:v>893548996</x:v>
      </x:c>
      <x:c r="M226" s="169" t="n">
        <x:v>804304078</x:v>
      </x:c>
      <x:c r="N226" s="169" t="n">
        <x:v>89244918</x:v>
      </x:c>
      <x:c r="O226" s="166" t="str"/>
      <x:c r="P226" s="169" t="n">
        <x:v>47642</x:v>
      </x:c>
      <x:c r="Q226" s="169" t="n">
        <x:v>870082228</x:v>
      </x:c>
      <x:c r="R226" s="169" t="n">
        <x:v>64523151</x:v>
      </x:c>
      <x:c r="S226" s="171" t="n">
        <x:f>IF(Q226&gt;0,R226/Q226,"")</x:f>
        <x:v>0.07415753238439896</x:v>
      </x:c>
      <x:c r="T226" s="166" t="n">
        <x:f>IF(L226&gt;0,IF(N226&lt;0,1,0),"")</x:f>
        <x:v>0</x:v>
      </x:c>
      <x:c r="U226" s="166" t="n">
        <x:f>IF(Q226&gt;0,IF(S226&lt;$X$2,1,IF(S226&lt;$X$3,2,3)),"")</x:f>
        <x:v>1</x:v>
      </x:c>
    </x:row>
    <x:row r="227">
      <x:c r="A227" s="166" t="str">
        <x:v>106420522</x:v>
      </x:c>
      <x:c r="B227" s="166" t="str">
        <x:v>SANTA YNEZ VALLEY COTTAGE HOSPITAL</x:v>
      </x:c>
      <x:c r="C227" s="166" t="str">
        <x:v>Santa Barbara</x:v>
      </x:c>
      <x:c r="D227" s="166" t="str">
        <x:v>10 - SANTA BARBARA / VENTURA</x:v>
      </x:c>
      <x:c r="E227" s="166" t="str">
        <x:v>Non-Profit</x:v>
      </x:c>
      <x:c r="F227" s="169" t="n">
        <x:v>366</x:v>
      </x:c>
      <x:c r="G227" s="169" t="n">
        <x:v>11</x:v>
      </x:c>
      <x:c r="H227" s="169" t="n">
        <x:v>11</x:v>
      </x:c>
      <x:c r="I227" s="169" t="n">
        <x:v>485</x:v>
      </x:c>
      <x:c r="J227" s="169" t="n">
        <x:v>158</x:v>
      </x:c>
      <x:c r="K227" s="169" t="n">
        <x:v>2475.989</x:v>
      </x:c>
      <x:c r="L227" s="169" t="n">
        <x:v>30810747</x:v>
      </x:c>
      <x:c r="M227" s="169" t="n">
        <x:v>29084148</x:v>
      </x:c>
      <x:c r="N227" s="169" t="n">
        <x:v>1726599</x:v>
      </x:c>
      <x:c r="O227" s="166" t="str"/>
      <x:c r="P227" s="169" t="n">
        <x:v>11168</x:v>
      </x:c>
      <x:c r="Q227" s="169" t="n">
        <x:v>30597171</x:v>
      </x:c>
      <x:c r="R227" s="169" t="n">
        <x:v>2004625</x:v>
      </x:c>
      <x:c r="S227" s="171" t="n">
        <x:f>IF(Q227&gt;0,R227/Q227,"")</x:f>
        <x:v>0.06551667799614547</x:v>
      </x:c>
      <x:c r="T227" s="166" t="n">
        <x:f>IF(L227&gt;0,IF(N227&lt;0,1,0),"")</x:f>
        <x:v>0</x:v>
      </x:c>
      <x:c r="U227" s="166" t="n">
        <x:f>IF(Q227&gt;0,IF(S227&lt;$X$2,1,IF(S227&lt;$X$3,2,3)),"")</x:f>
        <x:v>1</x:v>
      </x:c>
    </x:row>
    <x:row r="228">
      <x:c r="A228" s="166" t="str">
        <x:v>106371394</x:v>
      </x:c>
      <x:c r="B228" s="166" t="str">
        <x:v>SCRIPPS MEMORIAL HOSPITAL - ENCINITAS</x:v>
      </x:c>
      <x:c r="C228" s="166" t="str">
        <x:v>San Diego</x:v>
      </x:c>
      <x:c r="D228" s="166" t="str">
        <x:v>14 - SAN DIEGO / IMPERIAL</x:v>
      </x:c>
      <x:c r="E228" s="166" t="str">
        <x:v>Non-Profit</x:v>
      </x:c>
      <x:c r="F228" s="169" t="n">
        <x:v>366</x:v>
      </x:c>
      <x:c r="G228" s="169" t="n">
        <x:v>187</x:v>
      </x:c>
      <x:c r="H228" s="169" t="n">
        <x:v>188</x:v>
      </x:c>
      <x:c r="I228" s="169" t="n">
        <x:v>55978</x:v>
      </x:c>
      <x:c r="J228" s="169" t="n">
        <x:v>14441</x:v>
      </x:c>
      <x:c r="K228" s="169" t="n">
        <x:v>26385.51</x:v>
      </x:c>
      <x:c r="L228" s="169" t="n">
        <x:v>524770564</x:v>
      </x:c>
      <x:c r="M228" s="169" t="n">
        <x:v>428267073</x:v>
      </x:c>
      <x:c r="N228" s="169" t="n">
        <x:v>96503491</x:v>
      </x:c>
      <x:c r="O228" s="166" t="str"/>
      <x:c r="P228" s="169" t="n">
        <x:v>61887</x:v>
      </x:c>
      <x:c r="Q228" s="169" t="n">
        <x:v>513607122</x:v>
      </x:c>
      <x:c r="R228" s="169" t="n">
        <x:v>63134874</x:v>
      </x:c>
      <x:c r="S228" s="171" t="n">
        <x:f>IF(Q228&gt;0,R228/Q228,"")</x:f>
        <x:v>0.1229244519705083</x:v>
      </x:c>
      <x:c r="T228" s="166" t="n">
        <x:f>IF(L228&gt;0,IF(N228&lt;0,1,0),"")</x:f>
        <x:v>0</x:v>
      </x:c>
      <x:c r="U228" s="166" t="n">
        <x:f>IF(Q228&gt;0,IF(S228&lt;$X$2,1,IF(S228&lt;$X$3,2,3)),"")</x:f>
        <x:v>1</x:v>
      </x:c>
    </x:row>
    <x:row r="229">
      <x:c r="A229" s="166" t="str">
        <x:v>106370771</x:v>
      </x:c>
      <x:c r="B229" s="166" t="str">
        <x:v>SCRIPPS MEMORIAL HOSPITAL - LA JOLLA</x:v>
      </x:c>
      <x:c r="C229" s="166" t="str">
        <x:v>San Diego</x:v>
      </x:c>
      <x:c r="D229" s="166" t="str">
        <x:v>14 - SAN DIEGO / IMPERIAL</x:v>
      </x:c>
      <x:c r="E229" s="166" t="str">
        <x:v>Non-Profit</x:v>
      </x:c>
      <x:c r="F229" s="169" t="n">
        <x:v>366</x:v>
      </x:c>
      <x:c r="G229" s="169" t="n">
        <x:v>426</x:v>
      </x:c>
      <x:c r="H229" s="169" t="n">
        <x:v>401</x:v>
      </x:c>
      <x:c r="I229" s="169" t="n">
        <x:v>107731</x:v>
      </x:c>
      <x:c r="J229" s="169" t="n">
        <x:v>22727</x:v>
      </x:c>
      <x:c r="K229" s="169" t="n">
        <x:v>35374.636</x:v>
      </x:c>
      <x:c r="L229" s="169" t="n">
        <x:v>1183050815</x:v>
      </x:c>
      <x:c r="M229" s="169" t="n">
        <x:v>920455755</x:v>
      </x:c>
      <x:c r="N229" s="169" t="n">
        <x:v>262595060</x:v>
      </x:c>
      <x:c r="O229" s="166" t="str"/>
      <x:c r="P229" s="169" t="n">
        <x:v>58449</x:v>
      </x:c>
      <x:c r="Q229" s="169" t="n">
        <x:v>1162136382</x:v>
      </x:c>
      <x:c r="R229" s="169" t="n">
        <x:v>100939173</x:v>
      </x:c>
      <x:c r="S229" s="171" t="n">
        <x:f>IF(Q229&gt;0,R229/Q229,"")</x:f>
        <x:v>0.08685656396565683</x:v>
      </x:c>
      <x:c r="T229" s="166" t="n">
        <x:f>IF(L229&gt;0,IF(N229&lt;0,1,0),"")</x:f>
        <x:v>0</x:v>
      </x:c>
      <x:c r="U229" s="166" t="n">
        <x:f>IF(Q229&gt;0,IF(S229&lt;$X$2,1,IF(S229&lt;$X$3,2,3)),"")</x:f>
        <x:v>1</x:v>
      </x:c>
    </x:row>
    <x:row r="230">
      <x:c r="A230" s="166" t="str">
        <x:v>106370744</x:v>
      </x:c>
      <x:c r="B230" s="166" t="str">
        <x:v>SCRIPPS MERCY HOSPITAL</x:v>
      </x:c>
      <x:c r="C230" s="166" t="str">
        <x:v>San Diego</x:v>
      </x:c>
      <x:c r="D230" s="166" t="str">
        <x:v>14 - SAN DIEGO / IMPERIAL</x:v>
      </x:c>
      <x:c r="E230" s="166" t="str">
        <x:v>Non-Profit</x:v>
      </x:c>
      <x:c r="F230" s="169" t="n">
        <x:v>366</x:v>
      </x:c>
      <x:c r="G230" s="169" t="n">
        <x:v>655</x:v>
      </x:c>
      <x:c r="H230" s="169" t="n">
        <x:v>559</x:v>
      </x:c>
      <x:c r="I230" s="169" t="n">
        <x:v>160585</x:v>
      </x:c>
      <x:c r="J230" s="169" t="n">
        <x:v>30682</x:v>
      </x:c>
      <x:c r="K230" s="169" t="n">
        <x:v>49386.911</x:v>
      </x:c>
      <x:c r="L230" s="169" t="n">
        <x:v>1301325422</x:v>
      </x:c>
      <x:c r="M230" s="169" t="n">
        <x:v>1259928803</x:v>
      </x:c>
      <x:c r="N230" s="169" t="n">
        <x:v>41396619</x:v>
      </x:c>
      <x:c r="O230" s="166" t="str"/>
      <x:c r="P230" s="169" t="n">
        <x:v>134002</x:v>
      </x:c>
      <x:c r="Q230" s="169" t="n">
        <x:v>1260187870</x:v>
      </x:c>
      <x:c r="R230" s="169" t="n">
        <x:v>406469292</x:v>
      </x:c>
      <x:c r="S230" s="171" t="n">
        <x:f>IF(Q230&gt;0,R230/Q230,"")</x:f>
        <x:v>0.32254658347092324</x:v>
      </x:c>
      <x:c r="T230" s="166" t="n">
        <x:f>IF(L230&gt;0,IF(N230&lt;0,1,0),"")</x:f>
        <x:v>0</x:v>
      </x:c>
      <x:c r="U230" s="166" t="n">
        <x:f>IF(Q230&gt;0,IF(S230&lt;$X$2,1,IF(S230&lt;$X$3,2,3)),"")</x:f>
        <x:v>2</x:v>
      </x:c>
    </x:row>
    <x:row r="231">
      <x:c r="A231" s="166" t="str">
        <x:v>106321016</x:v>
      </x:c>
      <x:c r="B231" s="166" t="str">
        <x:v>SENECA HEALTHCARE DISTRICT</x:v>
      </x:c>
      <x:c r="C231" s="166" t="str">
        <x:v>Plumas</x:v>
      </x:c>
      <x:c r="D231" s="166" t="str">
        <x:v>01 - NORTHERN CALIFORNIA</x:v>
      </x:c>
      <x:c r="E231" s="166" t="str">
        <x:v>District</x:v>
      </x:c>
      <x:c r="F231" s="169" t="n">
        <x:v>366</x:v>
      </x:c>
      <x:c r="G231" s="169" t="n">
        <x:v>26</x:v>
      </x:c>
      <x:c r="H231" s="169" t="n">
        <x:v>26</x:v>
      </x:c>
      <x:c r="I231" s="169" t="n">
        <x:v>5303</x:v>
      </x:c>
      <x:c r="J231" s="169" t="n">
        <x:v>52</x:v>
      </x:c>
      <x:c r="K231" s="169" t="n">
        <x:v>254.534</x:v>
      </x:c>
      <x:c r="L231" s="169" t="n">
        <x:v>22818915</x:v>
      </x:c>
      <x:c r="M231" s="169" t="n">
        <x:v>22164550</x:v>
      </x:c>
      <x:c r="N231" s="169" t="n">
        <x:v>654365</x:v>
      </x:c>
      <x:c r="O231" s="166" t="str"/>
      <x:c r="P231" s="169" t="n">
        <x:v>2624</x:v>
      </x:c>
      <x:c r="Q231" s="169" t="n">
        <x:v>20773299</x:v>
      </x:c>
      <x:c r="R231" s="169" t="n">
        <x:v>9008127</x:v>
      </x:c>
      <x:c r="S231" s="171" t="n">
        <x:f>IF(Q231&gt;0,R231/Q231,"")</x:f>
        <x:v>0.4336396929539213</x:v>
      </x:c>
      <x:c r="T231" s="166" t="n">
        <x:f>IF(L231&gt;0,IF(N231&lt;0,1,0),"")</x:f>
        <x:v>0</x:v>
      </x:c>
      <x:c r="U231" s="166" t="n">
        <x:f>IF(Q231&gt;0,IF(S231&lt;$X$2,1,IF(S231&lt;$X$3,2,3)),"")</x:f>
        <x:v>2</x:v>
      </x:c>
    </x:row>
    <x:row r="232">
      <x:c r="A232" s="166" t="str">
        <x:v>106410891</x:v>
      </x:c>
      <x:c r="B232" s="166" t="str">
        <x:v>SEQUOIA HOSPITAL</x:v>
      </x:c>
      <x:c r="C232" s="166" t="str">
        <x:v>San Mateo</x:v>
      </x:c>
      <x:c r="D232" s="166" t="str">
        <x:v>04 - WEST BAY</x:v>
      </x:c>
      <x:c r="E232" s="166" t="str">
        <x:v>Non-Profit</x:v>
      </x:c>
      <x:c r="F232" s="169" t="n">
        <x:v>366</x:v>
      </x:c>
      <x:c r="G232" s="169" t="n">
        <x:v>208</x:v>
      </x:c>
      <x:c r="H232" s="169" t="n">
        <x:v>208</x:v>
      </x:c>
      <x:c r="I232" s="169" t="n">
        <x:v>17238</x:v>
      </x:c>
      <x:c r="J232" s="169" t="n">
        <x:v>4694</x:v>
      </x:c>
      <x:c r="K232" s="169" t="n">
        <x:v>10173.599</x:v>
      </x:c>
      <x:c r="L232" s="169" t="n">
        <x:v>320774795</x:v>
      </x:c>
      <x:c r="M232" s="169" t="n">
        <x:v>334834996</x:v>
      </x:c>
      <x:c r="N232" s="169" t="n">
        <x:v>-14060201</x:v>
      </x:c>
      <x:c r="O232" s="166" t="str"/>
      <x:c r="P232" s="169" t="n">
        <x:v>21199</x:v>
      </x:c>
      <x:c r="Q232" s="169" t="n">
        <x:v>319641654</x:v>
      </x:c>
      <x:c r="R232" s="169" t="n">
        <x:v>11135113</x:v>
      </x:c>
      <x:c r="S232" s="171" t="n">
        <x:f>IF(Q232&gt;0,R232/Q232,"")</x:f>
        <x:v>0.03483623883387864</x:v>
      </x:c>
      <x:c r="T232" s="166" t="n">
        <x:f>IF(L232&gt;0,IF(N232&lt;0,1,0),"")</x:f>
        <x:v>1</x:v>
      </x:c>
      <x:c r="U232" s="166" t="n">
        <x:f>IF(Q232&gt;0,IF(S232&lt;$X$2,1,IF(S232&lt;$X$3,2,3)),"")</x:f>
        <x:v>1</x:v>
      </x:c>
    </x:row>
    <x:row r="233">
      <x:c r="A233" s="166" t="str">
        <x:v>106370875</x:v>
      </x:c>
      <x:c r="B233" s="166" t="str">
        <x:v>SHARP CHULA VISTA MEDICAL CENTER</x:v>
      </x:c>
      <x:c r="C233" s="166" t="str">
        <x:v>San Diego</x:v>
      </x:c>
      <x:c r="D233" s="166" t="str">
        <x:v>14 - SAN DIEGO / IMPERIAL</x:v>
      </x:c>
      <x:c r="E233" s="166" t="str">
        <x:v>Non-Profit</x:v>
      </x:c>
      <x:c r="F233" s="169" t="n">
        <x:v>366</x:v>
      </x:c>
      <x:c r="G233" s="169" t="n">
        <x:v>449</x:v>
      </x:c>
      <x:c r="H233" s="169" t="n">
        <x:v>449</x:v>
      </x:c>
      <x:c r="I233" s="169" t="n">
        <x:v>123798</x:v>
      </x:c>
      <x:c r="J233" s="169" t="n">
        <x:v>19471</x:v>
      </x:c>
      <x:c r="K233" s="169" t="n">
        <x:v>29908.548</x:v>
      </x:c>
      <x:c r="L233" s="169" t="n">
        <x:v>636684593</x:v>
      </x:c>
      <x:c r="M233" s="169" t="n">
        <x:v>664800470</x:v>
      </x:c>
      <x:c r="N233" s="169" t="n">
        <x:v>-28115877</x:v>
      </x:c>
      <x:c r="O233" s="166" t="str"/>
      <x:c r="P233" s="169" t="n">
        <x:v>84724</x:v>
      </x:c>
      <x:c r="Q233" s="169" t="n">
        <x:v>630170819</x:v>
      </x:c>
      <x:c r="R233" s="169" t="n">
        <x:v>228745545</x:v>
      </x:c>
      <x:c r="S233" s="171" t="n">
        <x:f>IF(Q233&gt;0,R233/Q233,"")</x:f>
        <x:v>0.36298974516622295</x:v>
      </x:c>
      <x:c r="T233" s="166" t="n">
        <x:f>IF(L233&gt;0,IF(N233&lt;0,1,0),"")</x:f>
        <x:v>1</x:v>
      </x:c>
      <x:c r="U233" s="166" t="n">
        <x:f>IF(Q233&gt;0,IF(S233&lt;$X$2,1,IF(S233&lt;$X$3,2,3)),"")</x:f>
        <x:v>2</x:v>
      </x:c>
    </x:row>
    <x:row r="234">
      <x:c r="A234" s="166" t="str">
        <x:v>106370689</x:v>
      </x:c>
      <x:c r="B234" s="166" t="str">
        <x:v>SHARP CORONADO HOSPITAL AND HEALTHCARE CENTER</x:v>
      </x:c>
      <x:c r="C234" s="166" t="str">
        <x:v>San Diego</x:v>
      </x:c>
      <x:c r="D234" s="166" t="str">
        <x:v>14 - SAN DIEGO / IMPERIAL</x:v>
      </x:c>
      <x:c r="E234" s="166" t="str">
        <x:v>Non-Profit</x:v>
      </x:c>
      <x:c r="F234" s="169" t="n">
        <x:v>366</x:v>
      </x:c>
      <x:c r="G234" s="169" t="n">
        <x:v>181</x:v>
      </x:c>
      <x:c r="H234" s="169" t="n">
        <x:v>176</x:v>
      </x:c>
      <x:c r="I234" s="169" t="n">
        <x:v>41025</x:v>
      </x:c>
      <x:c r="J234" s="169" t="n">
        <x:v>3036</x:v>
      </x:c>
      <x:c r="K234" s="169" t="n">
        <x:v>8179.015</x:v>
      </x:c>
      <x:c r="L234" s="169" t="n">
        <x:v>178545989</x:v>
      </x:c>
      <x:c r="M234" s="169" t="n">
        <x:v>170278052</x:v>
      </x:c>
      <x:c r="N234" s="169" t="n">
        <x:v>8267937</x:v>
      </x:c>
      <x:c r="O234" s="166" t="str"/>
      <x:c r="P234" s="169" t="n">
        <x:v>30498</x:v>
      </x:c>
      <x:c r="Q234" s="169" t="n">
        <x:v>176843907</x:v>
      </x:c>
      <x:c r="R234" s="169" t="n">
        <x:v>68652534</x:v>
      </x:c>
      <x:c r="S234" s="171" t="n">
        <x:f>IF(Q234&gt;0,R234/Q234,"")</x:f>
        <x:v>0.3882097786948351</x:v>
      </x:c>
      <x:c r="T234" s="166" t="n">
        <x:f>IF(L234&gt;0,IF(N234&lt;0,1,0),"")</x:f>
        <x:v>0</x:v>
      </x:c>
      <x:c r="U234" s="166" t="n">
        <x:f>IF(Q234&gt;0,IF(S234&lt;$X$2,1,IF(S234&lt;$X$3,2,3)),"")</x:f>
        <x:v>2</x:v>
      </x:c>
    </x:row>
    <x:row r="235">
      <x:c r="A235" s="166" t="str">
        <x:v>106370714</x:v>
      </x:c>
      <x:c r="B235" s="166" t="str">
        <x:v>SHARP GROSSMONT HOSPITAL</x:v>
      </x:c>
      <x:c r="C235" s="166" t="str">
        <x:v>San Diego</x:v>
      </x:c>
      <x:c r="D235" s="166" t="str">
        <x:v>14 - SAN DIEGO / IMPERIAL</x:v>
      </x:c>
      <x:c r="E235" s="166" t="str">
        <x:v>Non-Profit</x:v>
      </x:c>
      <x:c r="F235" s="169" t="n">
        <x:v>366</x:v>
      </x:c>
      <x:c r="G235" s="169" t="n">
        <x:v>542</x:v>
      </x:c>
      <x:c r="H235" s="169" t="n">
        <x:v>514</x:v>
      </x:c>
      <x:c r="I235" s="169" t="n">
        <x:v>143467</x:v>
      </x:c>
      <x:c r="J235" s="169" t="n">
        <x:v>29036</x:v>
      </x:c>
      <x:c r="K235" s="169" t="n">
        <x:v>47451.477</x:v>
      </x:c>
      <x:c r="L235" s="169" t="n">
        <x:v>1001843761</x:v>
      </x:c>
      <x:c r="M235" s="169" t="n">
        <x:v>1038479753</x:v>
      </x:c>
      <x:c r="N235" s="169" t="n">
        <x:v>-36635992</x:v>
      </x:c>
      <x:c r="O235" s="166" t="str"/>
      <x:c r="P235" s="169" t="n">
        <x:v>109929</x:v>
      </x:c>
      <x:c r="Q235" s="169" t="n">
        <x:v>995668101</x:v>
      </x:c>
      <x:c r="R235" s="169" t="n">
        <x:v>349312951</x:v>
      </x:c>
      <x:c r="S235" s="171" t="n">
        <x:f>IF(Q235&gt;0,R235/Q235,"")</x:f>
        <x:v>0.35083272292159134</x:v>
      </x:c>
      <x:c r="T235" s="166" t="n">
        <x:f>IF(L235&gt;0,IF(N235&lt;0,1,0),"")</x:f>
        <x:v>1</x:v>
      </x:c>
      <x:c r="U235" s="166" t="n">
        <x:f>IF(Q235&gt;0,IF(S235&lt;$X$2,1,IF(S235&lt;$X$3,2,3)),"")</x:f>
        <x:v>2</x:v>
      </x:c>
    </x:row>
    <x:row r="236">
      <x:c r="A236" s="166" t="str">
        <x:v>106370694</x:v>
      </x:c>
      <x:c r="B236" s="166" t="str">
        <x:v>SHARP MEMORIAL HOSPITAL</x:v>
      </x:c>
      <x:c r="C236" s="166" t="str">
        <x:v>San Diego</x:v>
      </x:c>
      <x:c r="D236" s="166" t="str">
        <x:v>14 - SAN DIEGO / IMPERIAL</x:v>
      </x:c>
      <x:c r="E236" s="166" t="str">
        <x:v>Non-Profit</x:v>
      </x:c>
      <x:c r="F236" s="169" t="n">
        <x:v>366</x:v>
      </x:c>
      <x:c r="G236" s="169" t="n">
        <x:v>862</x:v>
      </x:c>
      <x:c r="H236" s="169" t="n">
        <x:v>665</x:v>
      </x:c>
      <x:c r="I236" s="169" t="n">
        <x:v>166672</x:v>
      </x:c>
      <x:c r="J236" s="169" t="n">
        <x:v>31776</x:v>
      </x:c>
      <x:c r="K236" s="169" t="n">
        <x:v>52417.245</x:v>
      </x:c>
      <x:c r="L236" s="169" t="n">
        <x:v>1445028080</x:v>
      </x:c>
      <x:c r="M236" s="169" t="n">
        <x:v>1332572064</x:v>
      </x:c>
      <x:c r="N236" s="169" t="n">
        <x:v>112456016</x:v>
      </x:c>
      <x:c r="O236" s="166" t="str"/>
      <x:c r="P236" s="169" t="n">
        <x:v>97922</x:v>
      </x:c>
      <x:c r="Q236" s="169" t="n">
        <x:v>1420135336</x:v>
      </x:c>
      <x:c r="R236" s="169" t="n">
        <x:v>237466076</x:v>
      </x:c>
      <x:c r="S236" s="171" t="n">
        <x:f>IF(Q236&gt;0,R236/Q236,"")</x:f>
        <x:v>0.16721369434328334</x:v>
      </x:c>
      <x:c r="T236" s="166" t="n">
        <x:f>IF(L236&gt;0,IF(N236&lt;0,1,0),"")</x:f>
        <x:v>0</x:v>
      </x:c>
      <x:c r="U236" s="166" t="n">
        <x:f>IF(Q236&gt;0,IF(S236&lt;$X$2,1,IF(S236&lt;$X$3,2,3)),"")</x:f>
        <x:v>1</x:v>
      </x:c>
    </x:row>
    <x:row r="237">
      <x:c r="A237" s="166" t="str">
        <x:v>106450940</x:v>
      </x:c>
      <x:c r="B237" s="166" t="str">
        <x:v>SHASTA REGIONAL MEDICAL CENTER</x:v>
      </x:c>
      <x:c r="C237" s="166" t="str">
        <x:v>Shasta</x:v>
      </x:c>
      <x:c r="D237" s="166" t="str">
        <x:v>01 - NORTHERN CALIFORNIA</x:v>
      </x:c>
      <x:c r="E237" s="166" t="str">
        <x:v>Investor</x:v>
      </x:c>
      <x:c r="F237" s="169" t="n">
        <x:v>366</x:v>
      </x:c>
      <x:c r="G237" s="169" t="n">
        <x:v>226</x:v>
      </x:c>
      <x:c r="H237" s="169" t="n">
        <x:v>226</x:v>
      </x:c>
      <x:c r="I237" s="169" t="n">
        <x:v>29446</x:v>
      </x:c>
      <x:c r="J237" s="169" t="n">
        <x:v>6303</x:v>
      </x:c>
      <x:c r="K237" s="169" t="n">
        <x:v>9733.878</x:v>
      </x:c>
      <x:c r="L237" s="169" t="n">
        <x:v>169479900</x:v>
      </x:c>
      <x:c r="M237" s="169" t="n">
        <x:v>184509148</x:v>
      </x:c>
      <x:c r="N237" s="169" t="n">
        <x:v>-15029248</x:v>
      </x:c>
      <x:c r="O237" s="166" t="str"/>
      <x:c r="P237" s="169" t="n">
        <x:v>31168</x:v>
      </x:c>
      <x:c r="Q237" s="169" t="n">
        <x:v>168094562</x:v>
      </x:c>
      <x:c r="R237" s="169" t="n">
        <x:v>33529083</x:v>
      </x:c>
      <x:c r="S237" s="171" t="n">
        <x:f>IF(Q237&gt;0,R237/Q237,"")</x:f>
        <x:v>0.19946560198657706</x:v>
      </x:c>
      <x:c r="T237" s="166" t="n">
        <x:f>IF(L237&gt;0,IF(N237&lt;0,1,0),"")</x:f>
        <x:v>1</x:v>
      </x:c>
      <x:c r="U237" s="166" t="n">
        <x:f>IF(Q237&gt;0,IF(S237&lt;$X$2,1,IF(S237&lt;$X$3,2,3)),"")</x:f>
        <x:v>1</x:v>
      </x:c>
    </x:row>
    <x:row r="238">
      <x:c r="A238" s="166" t="str">
        <x:v>106190708</x:v>
      </x:c>
      <x:c r="B238" s="166" t="str">
        <x:v>SHERMAN OAKS HOSPITAL</x:v>
      </x:c>
      <x:c r="C238" s="166" t="str">
        <x:v>Los Angeles</x:v>
      </x:c>
      <x:c r="D238" s="166" t="str">
        <x:v>11 - LOS ANGELES COUNTY</x:v>
      </x:c>
      <x:c r="E238" s="166" t="str">
        <x:v>Non-Profit</x:v>
      </x:c>
      <x:c r="F238" s="169" t="n">
        <x:v>366</x:v>
      </x:c>
      <x:c r="G238" s="169" t="n">
        <x:v>153</x:v>
      </x:c>
      <x:c r="H238" s="169" t="n">
        <x:v>153</x:v>
      </x:c>
      <x:c r="I238" s="169" t="n">
        <x:v>31108</x:v>
      </x:c>
      <x:c r="J238" s="169" t="n">
        <x:v>4753</x:v>
      </x:c>
      <x:c r="K238" s="169" t="n">
        <x:v>5927.025</x:v>
      </x:c>
      <x:c r="L238" s="169" t="n">
        <x:v>113982166</x:v>
      </x:c>
      <x:c r="M238" s="169" t="n">
        <x:v>103830214</x:v>
      </x:c>
      <x:c r="N238" s="169" t="n">
        <x:v>10151952</x:v>
      </x:c>
      <x:c r="O238" s="166" t="str"/>
      <x:c r="P238" s="169" t="n">
        <x:v>27650</x:v>
      </x:c>
      <x:c r="Q238" s="169" t="n">
        <x:v>112514427</x:v>
      </x:c>
      <x:c r="R238" s="169" t="n">
        <x:v>40887308</x:v>
      </x:c>
      <x:c r="S238" s="171" t="n">
        <x:f>IF(Q238&gt;0,R238/Q238,"")</x:f>
        <x:v>0.36339613585731545</x:v>
      </x:c>
      <x:c r="T238" s="166" t="n">
        <x:f>IF(L238&gt;0,IF(N238&lt;0,1,0),"")</x:f>
        <x:v>0</x:v>
      </x:c>
      <x:c r="U238" s="166" t="n">
        <x:f>IF(Q238&gt;0,IF(S238&lt;$X$2,1,IF(S238&lt;$X$3,2,3)),"")</x:f>
        <x:v>2</x:v>
      </x:c>
    </x:row>
    <x:row r="239">
      <x:c r="A239" s="166" t="str">
        <x:v>106291023</x:v>
      </x:c>
      <x:c r="B239" s="166" t="str">
        <x:v>SIERRA NEVADA MEMORIAL HOSPITAL</x:v>
      </x:c>
      <x:c r="C239" s="166" t="str">
        <x:v>Nevada</x:v>
      </x:c>
      <x:c r="D239" s="166" t="str">
        <x:v>02 - GOLDEN EMPIRE</x:v>
      </x:c>
      <x:c r="E239" s="166" t="str">
        <x:v>Non-Profit</x:v>
      </x:c>
      <x:c r="F239" s="169" t="n">
        <x:v>366</x:v>
      </x:c>
      <x:c r="G239" s="169" t="n">
        <x:v>104</x:v>
      </x:c>
      <x:c r="H239" s="169" t="n">
        <x:v>104</x:v>
      </x:c>
      <x:c r="I239" s="169" t="n">
        <x:v>17794</x:v>
      </x:c>
      <x:c r="J239" s="169" t="n">
        <x:v>4426</x:v>
      </x:c>
      <x:c r="K239" s="169" t="n">
        <x:v>10196.484</x:v>
      </x:c>
      <x:c r="L239" s="169" t="n">
        <x:v>212069045</x:v>
      </x:c>
      <x:c r="M239" s="169" t="n">
        <x:v>191895578</x:v>
      </x:c>
      <x:c r="N239" s="169" t="n">
        <x:v>20173467</x:v>
      </x:c>
      <x:c r="O239" s="166" t="str"/>
      <x:c r="P239" s="169" t="n">
        <x:v>30705</x:v>
      </x:c>
      <x:c r="Q239" s="169" t="n">
        <x:v>211249910</x:v>
      </x:c>
      <x:c r="R239" s="169" t="n">
        <x:v>45324590</x:v>
      </x:c>
      <x:c r="S239" s="171" t="n">
        <x:f>IF(Q239&gt;0,R239/Q239,"")</x:f>
        <x:v>0.21455436359712532</x:v>
      </x:c>
      <x:c r="T239" s="166" t="n">
        <x:f>IF(L239&gt;0,IF(N239&lt;0,1,0),"")</x:f>
        <x:v>0</x:v>
      </x:c>
      <x:c r="U239" s="166" t="n">
        <x:f>IF(Q239&gt;0,IF(S239&lt;$X$2,1,IF(S239&lt;$X$3,2,3)),"")</x:f>
        <x:v>1</x:v>
      </x:c>
    </x:row>
    <x:row r="240">
      <x:c r="A240" s="166" t="str">
        <x:v>106540798</x:v>
      </x:c>
      <x:c r="B240" s="166" t="str">
        <x:v>SIERRA VIEW MEDICAL CENTER</x:v>
      </x:c>
      <x:c r="C240" s="166" t="str">
        <x:v>Tulare</x:v>
      </x:c>
      <x:c r="D240" s="166" t="str">
        <x:v>09 - CENTRAL</x:v>
      </x:c>
      <x:c r="E240" s="166" t="str">
        <x:v>District</x:v>
      </x:c>
      <x:c r="F240" s="169" t="n">
        <x:v>366</x:v>
      </x:c>
      <x:c r="G240" s="169" t="n">
        <x:v>163</x:v>
      </x:c>
      <x:c r="H240" s="169" t="n">
        <x:v>163</x:v>
      </x:c>
      <x:c r="I240" s="169" t="n">
        <x:v>32049</x:v>
      </x:c>
      <x:c r="J240" s="169" t="n">
        <x:v>5234</x:v>
      </x:c>
      <x:c r="K240" s="169" t="n">
        <x:v>12612.623</x:v>
      </x:c>
      <x:c r="L240" s="169" t="n">
        <x:v>160640981</x:v>
      </x:c>
      <x:c r="M240" s="169" t="n">
        <x:v>172164932</x:v>
      </x:c>
      <x:c r="N240" s="169" t="n">
        <x:v>-11523951</x:v>
      </x:c>
      <x:c r="O240" s="166" t="str"/>
      <x:c r="P240" s="169" t="n">
        <x:v>41525</x:v>
      </x:c>
      <x:c r="Q240" s="169" t="n">
        <x:v>156856136</x:v>
      </x:c>
      <x:c r="R240" s="169" t="n">
        <x:v>73881962</x:v>
      </x:c>
      <x:c r="S240" s="171" t="n">
        <x:f>IF(Q240&gt;0,R240/Q240,"")</x:f>
        <x:v>0.47101735312413917</x:v>
      </x:c>
      <x:c r="T240" s="166" t="n">
        <x:f>IF(L240&gt;0,IF(N240&lt;0,1,0),"")</x:f>
        <x:v>1</x:v>
      </x:c>
      <x:c r="U240" s="166" t="n">
        <x:f>IF(Q240&gt;0,IF(S240&lt;$X$2,1,IF(S240&lt;$X$3,2,3)),"")</x:f>
        <x:v>2</x:v>
      </x:c>
    </x:row>
    <x:row r="241">
      <x:c r="A241" s="166" t="str">
        <x:v>106491338</x:v>
      </x:c>
      <x:c r="B241" s="166" t="str">
        <x:v>SONOMA SPECIALTY HOSPITAL</x:v>
      </x:c>
      <x:c r="C241" s="166" t="str">
        <x:v>Sonoma</x:v>
      </x:c>
      <x:c r="D241" s="166" t="str">
        <x:v>03 - NORTH BAY</x:v>
      </x:c>
      <x:c r="E241" s="166" t="str">
        <x:v>Investor</x:v>
      </x:c>
      <x:c r="F241" s="169" t="n">
        <x:v>366</x:v>
      </x:c>
      <x:c r="G241" s="169" t="n">
        <x:v>58</x:v>
      </x:c>
      <x:c r="H241" s="169" t="n">
        <x:v>58</x:v>
      </x:c>
      <x:c r="I241" s="169" t="n">
        <x:v>20092</x:v>
      </x:c>
      <x:c r="J241" s="169" t="n">
        <x:v>422</x:v>
      </x:c>
      <x:c r="K241" s="169" t="n">
        <x:v>422</x:v>
      </x:c>
      <x:c r="L241" s="169" t="n">
        <x:v>59129184</x:v>
      </x:c>
      <x:c r="M241" s="169" t="n">
        <x:v>49503799</x:v>
      </x:c>
      <x:c r="N241" s="169" t="n">
        <x:v>9625385</x:v>
      </x:c>
      <x:c r="O241" s="166" t="str"/>
      <x:c r="P241" s="169" t="n">
        <x:v>0</x:v>
      </x:c>
      <x:c r="Q241" s="169" t="n">
        <x:v>58979339</x:v>
      </x:c>
      <x:c r="R241" s="169" t="n">
        <x:v>205114</x:v>
      </x:c>
      <x:c r="S241" s="171" t="n">
        <x:f>IF(Q241&gt;0,R241/Q241,"")</x:f>
        <x:v>0.0034777263271804386</x:v>
      </x:c>
      <x:c r="T241" s="166" t="n">
        <x:f>IF(L241&gt;0,IF(N241&lt;0,1,0),"")</x:f>
        <x:v>0</x:v>
      </x:c>
      <x:c r="U241" s="166" t="n">
        <x:f>IF(Q241&gt;0,IF(S241&lt;$X$2,1,IF(S241&lt;$X$3,2,3)),"")</x:f>
        <x:v>1</x:v>
      </x:c>
    </x:row>
    <x:row r="242">
      <x:c r="A242" s="166" t="str">
        <x:v>106491076</x:v>
      </x:c>
      <x:c r="B242" s="166" t="str">
        <x:v>SONOMA VALLEY HOSPITAL</x:v>
      </x:c>
      <x:c r="C242" s="166" t="str">
        <x:v>Sonoma</x:v>
      </x:c>
      <x:c r="D242" s="166" t="str">
        <x:v>03 - NORTH BAY</x:v>
      </x:c>
      <x:c r="E242" s="166" t="str">
        <x:v>District</x:v>
      </x:c>
      <x:c r="F242" s="169" t="n">
        <x:v>366</x:v>
      </x:c>
      <x:c r="G242" s="169" t="n">
        <x:v>51</x:v>
      </x:c>
      <x:c r="H242" s="169" t="n">
        <x:v>51</x:v>
      </x:c>
      <x:c r="I242" s="169" t="n">
        <x:v>12526</x:v>
      </x:c>
      <x:c r="J242" s="169" t="n">
        <x:v>928</x:v>
      </x:c>
      <x:c r="K242" s="169" t="n">
        <x:v>3819.649</x:v>
      </x:c>
      <x:c r="L242" s="169" t="n">
        <x:v>64772874</x:v>
      </x:c>
      <x:c r="M242" s="169" t="n">
        <x:v>71964602</x:v>
      </x:c>
      <x:c r="N242" s="169" t="n">
        <x:v>-7191728</x:v>
      </x:c>
      <x:c r="O242" s="166" t="str"/>
      <x:c r="P242" s="169" t="n">
        <x:v>11350</x:v>
      </x:c>
      <x:c r="Q242" s="169" t="n">
        <x:v>63660004</x:v>
      </x:c>
      <x:c r="R242" s="169" t="n">
        <x:v>16308191</x:v>
      </x:c>
      <x:c r="S242" s="171" t="n">
        <x:f>IF(Q242&gt;0,R242/Q242,"")</x:f>
        <x:v>0.2561764055182906</x:v>
      </x:c>
      <x:c r="T242" s="166" t="n">
        <x:f>IF(L242&gt;0,IF(N242&lt;0,1,0),"")</x:f>
        <x:v>1</x:v>
      </x:c>
      <x:c r="U242" s="166" t="n">
        <x:f>IF(Q242&gt;0,IF(S242&lt;$X$2,1,IF(S242&lt;$X$3,2,3)),"")</x:f>
        <x:v>2</x:v>
      </x:c>
    </x:row>
    <x:row r="243">
      <x:c r="A243" s="166" t="str">
        <x:v>106301258</x:v>
      </x:c>
      <x:c r="B243" s="166" t="str">
        <x:v>SOUTH COAST GLOBAL MEDICAL CENTER</x:v>
      </x:c>
      <x:c r="C243" s="166" t="str">
        <x:v>Orange</x:v>
      </x:c>
      <x:c r="D243" s="166" t="str">
        <x:v>13 - ORANGE COUNTY</x:v>
      </x:c>
      <x:c r="E243" s="166" t="str">
        <x:v>Investor</x:v>
      </x:c>
      <x:c r="F243" s="169" t="n">
        <x:v>366</x:v>
      </x:c>
      <x:c r="G243" s="169" t="n">
        <x:v>178</x:v>
      </x:c>
      <x:c r="H243" s="169" t="n">
        <x:v>178</x:v>
      </x:c>
      <x:c r="I243" s="169" t="n">
        <x:v>22153</x:v>
      </x:c>
      <x:c r="J243" s="169" t="n">
        <x:v>2917</x:v>
      </x:c>
      <x:c r="K243" s="169" t="n">
        <x:v>4396.98</x:v>
      </x:c>
      <x:c r="L243" s="169" t="n">
        <x:v>49322725</x:v>
      </x:c>
      <x:c r="M243" s="169" t="n">
        <x:v>72448465</x:v>
      </x:c>
      <x:c r="N243" s="169" t="n">
        <x:v>-23125740</x:v>
      </x:c>
      <x:c r="O243" s="166" t="str"/>
      <x:c r="P243" s="169" t="n">
        <x:v>15301</x:v>
      </x:c>
      <x:c r="Q243" s="169" t="n">
        <x:v>49077545</x:v>
      </x:c>
      <x:c r="R243" s="169" t="n">
        <x:v>22297830</x:v>
      </x:c>
      <x:c r="S243" s="171" t="n">
        <x:f>IF(Q243&gt;0,R243/Q243,"")</x:f>
        <x:v>0.45433874086407544</x:v>
      </x:c>
      <x:c r="T243" s="166" t="n">
        <x:f>IF(L243&gt;0,IF(N243&lt;0,1,0),"")</x:f>
        <x:v>1</x:v>
      </x:c>
      <x:c r="U243" s="166" t="n">
        <x:f>IF(Q243&gt;0,IF(S243&lt;$X$2,1,IF(S243&lt;$X$3,2,3)),"")</x:f>
        <x:v>2</x:v>
      </x:c>
    </x:row>
    <x:row r="244">
      <x:c r="A244" s="166" t="str">
        <x:v>106190380</x:v>
      </x:c>
      <x:c r="B244" s="166" t="str">
        <x:v>SOUTHERN CALIFORNIA HOSPITAL AT HOLLYWOOD</x:v>
      </x:c>
      <x:c r="C244" s="166" t="str">
        <x:v>Los Angeles</x:v>
      </x:c>
      <x:c r="D244" s="166" t="str">
        <x:v>11 - LOS ANGELES COUNTY</x:v>
      </x:c>
      <x:c r="E244" s="166" t="str">
        <x:v>Investor</x:v>
      </x:c>
      <x:c r="F244" s="169" t="n">
        <x:v>366</x:v>
      </x:c>
      <x:c r="G244" s="169" t="n">
        <x:v>569</x:v>
      </x:c>
      <x:c r="H244" s="169" t="n">
        <x:v>588</x:v>
      </x:c>
      <x:c r="I244" s="169" t="n">
        <x:v>118132</x:v>
      </x:c>
      <x:c r="J244" s="169" t="n">
        <x:v>19407</x:v>
      </x:c>
      <x:c r="K244" s="169" t="n">
        <x:v>21894.755</x:v>
      </x:c>
      <x:c r="L244" s="169" t="n">
        <x:v>506931174</x:v>
      </x:c>
      <x:c r="M244" s="169" t="n">
        <x:v>509081384</x:v>
      </x:c>
      <x:c r="N244" s="169" t="n">
        <x:v>-2150210</x:v>
      </x:c>
      <x:c r="O244" s="166" t="str"/>
      <x:c r="P244" s="169" t="n">
        <x:v>19996</x:v>
      </x:c>
      <x:c r="Q244" s="169" t="n">
        <x:v>505792848</x:v>
      </x:c>
      <x:c r="R244" s="169" t="n">
        <x:v>319579895</x:v>
      </x:c>
      <x:c r="S244" s="171" t="n">
        <x:f>IF(Q244&gt;0,R244/Q244,"")</x:f>
        <x:v>0.6318394897509504</x:v>
      </x:c>
      <x:c r="T244" s="166" t="n">
        <x:f>IF(L244&gt;0,IF(N244&lt;0,1,0),"")</x:f>
        <x:v>1</x:v>
      </x:c>
      <x:c r="U244" s="166" t="n">
        <x:f>IF(Q244&gt;0,IF(S244&lt;$X$2,1,IF(S244&lt;$X$3,2,3)),"")</x:f>
        <x:v>3</x:v>
      </x:c>
    </x:row>
    <x:row r="245">
      <x:c r="A245" s="166" t="str">
        <x:v>106141338</x:v>
      </x:c>
      <x:c r="B245" s="166" t="str">
        <x:v>SOUTHERN INYO HOSPITAL</x:v>
      </x:c>
      <x:c r="C245" s="166" t="str">
        <x:v>Inyo</x:v>
      </x:c>
      <x:c r="D245" s="166" t="str">
        <x:v>12 - INLAND COUNTIES</x:v>
      </x:c>
      <x:c r="E245" s="166" t="str">
        <x:v>District</x:v>
      </x:c>
      <x:c r="F245" s="169" t="n">
        <x:v>366</x:v>
      </x:c>
      <x:c r="G245" s="169" t="n">
        <x:v>37</x:v>
      </x:c>
      <x:c r="H245" s="169" t="n">
        <x:v>37</x:v>
      </x:c>
      <x:c r="I245" s="169" t="n">
        <x:v>11623</x:v>
      </x:c>
      <x:c r="J245" s="169" t="n">
        <x:v>77</x:v>
      </x:c>
      <x:c r="K245" s="169" t="n">
        <x:v>187.679</x:v>
      </x:c>
      <x:c r="L245" s="169" t="n">
        <x:v>15954995</x:v>
      </x:c>
      <x:c r="M245" s="169" t="n">
        <x:v>19551477</x:v>
      </x:c>
      <x:c r="N245" s="169" t="n">
        <x:v>-3596482</x:v>
      </x:c>
      <x:c r="O245" s="166" t="str"/>
      <x:c r="P245" s="169" t="n">
        <x:v>3753</x:v>
      </x:c>
      <x:c r="Q245" s="169" t="n">
        <x:v>15728832</x:v>
      </x:c>
      <x:c r="R245" s="169" t="n">
        <x:v>1302928</x:v>
      </x:c>
      <x:c r="S245" s="171" t="n">
        <x:f>IF(Q245&gt;0,R245/Q245,"")</x:f>
        <x:v>0.08283692012223158</x:v>
      </x:c>
      <x:c r="T245" s="166" t="n">
        <x:f>IF(L245&gt;0,IF(N245&lt;0,1,0),"")</x:f>
        <x:v>1</x:v>
      </x:c>
      <x:c r="U245" s="166" t="n">
        <x:f>IF(Q245&gt;0,IF(S245&lt;$X$2,1,IF(S245&lt;$X$3,2,3)),"")</x:f>
        <x:v>1</x:v>
      </x:c>
    </x:row>
    <x:row r="246">
      <x:c r="A246" s="166" t="str">
        <x:v>106334068</x:v>
      </x:c>
      <x:c r="B246" s="166" t="str">
        <x:v>SOUTHWEST HEALTHCARE SYSTEM - MURRIETA</x:v>
      </x:c>
      <x:c r="C246" s="166" t="str">
        <x:v>Riverside</x:v>
      </x:c>
      <x:c r="D246" s="166" t="str">
        <x:v>12 - INLAND COUNTIES</x:v>
      </x:c>
      <x:c r="E246" s="166" t="str">
        <x:v>Investor</x:v>
      </x:c>
      <x:c r="F246" s="169" t="n">
        <x:v>366</x:v>
      </x:c>
      <x:c r="G246" s="169" t="n">
        <x:v>242</x:v>
      </x:c>
      <x:c r="H246" s="169" t="n">
        <x:v>242</x:v>
      </x:c>
      <x:c r="I246" s="169" t="n">
        <x:v>71091</x:v>
      </x:c>
      <x:c r="J246" s="169" t="n">
        <x:v>18064</x:v>
      </x:c>
      <x:c r="K246" s="169" t="n">
        <x:v>33980.852</x:v>
      </x:c>
      <x:c r="L246" s="169" t="n">
        <x:v>468835714</x:v>
      </x:c>
      <x:c r="M246" s="169" t="n">
        <x:v>438044819</x:v>
      </x:c>
      <x:c r="N246" s="169" t="n">
        <x:v>30790895</x:v>
      </x:c>
      <x:c r="O246" s="166" t="str"/>
      <x:c r="P246" s="169" t="n">
        <x:v>112370</x:v>
      </x:c>
      <x:c r="Q246" s="169" t="n">
        <x:v>460702887</x:v>
      </x:c>
      <x:c r="R246" s="169" t="n">
        <x:v>103862276</x:v>
      </x:c>
      <x:c r="S246" s="171" t="n">
        <x:f>IF(Q246&gt;0,R246/Q246,"")</x:f>
        <x:v>0.22544307607084738</x:v>
      </x:c>
      <x:c r="T246" s="166" t="n">
        <x:f>IF(L246&gt;0,IF(N246&lt;0,1,0),"")</x:f>
        <x:v>0</x:v>
      </x:c>
      <x:c r="U246" s="166" t="n">
        <x:f>IF(Q246&gt;0,IF(S246&lt;$X$2,1,IF(S246&lt;$X$3,2,3)),"")</x:f>
        <x:v>1</x:v>
      </x:c>
    </x:row>
    <x:row r="247">
      <x:c r="A247" s="166" t="str">
        <x:v>106100899</x:v>
      </x:c>
      <x:c r="B247" s="166" t="str">
        <x:v>ST. AGNES MEDICAL CENTER</x:v>
      </x:c>
      <x:c r="C247" s="166" t="str">
        <x:v>Fresno</x:v>
      </x:c>
      <x:c r="D247" s="166" t="str">
        <x:v>09 - CENTRAL</x:v>
      </x:c>
      <x:c r="E247" s="166" t="str">
        <x:v>Non-Profit</x:v>
      </x:c>
      <x:c r="F247" s="169" t="n">
        <x:v>366</x:v>
      </x:c>
      <x:c r="G247" s="169" t="n">
        <x:v>436</x:v>
      </x:c>
      <x:c r="H247" s="169" t="n">
        <x:v>436</x:v>
      </x:c>
      <x:c r="I247" s="169" t="n">
        <x:v>115217</x:v>
      </x:c>
      <x:c r="J247" s="169" t="n">
        <x:v>25759</x:v>
      </x:c>
      <x:c r="K247" s="169" t="n">
        <x:v>43853.098</x:v>
      </x:c>
      <x:c r="L247" s="169" t="n">
        <x:v>616363963</x:v>
      </x:c>
      <x:c r="M247" s="169" t="n">
        <x:v>694358484</x:v>
      </x:c>
      <x:c r="N247" s="169" t="n">
        <x:v>-77994521</x:v>
      </x:c>
      <x:c r="O247" s="166" t="str"/>
      <x:c r="P247" s="169" t="n">
        <x:v>79788</x:v>
      </x:c>
      <x:c r="Q247" s="169" t="n">
        <x:v>605102511</x:v>
      </x:c>
      <x:c r="R247" s="169" t="n">
        <x:v>165953271</x:v>
      </x:c>
      <x:c r="S247" s="171" t="n">
        <x:f>IF(Q247&gt;0,R247/Q247,"")</x:f>
        <x:v>0.2742564573492573</x:v>
      </x:c>
      <x:c r="T247" s="166" t="n">
        <x:f>IF(L247&gt;0,IF(N247&lt;0,1,0),"")</x:f>
        <x:v>1</x:v>
      </x:c>
      <x:c r="U247" s="166" t="n">
        <x:f>IF(Q247&gt;0,IF(S247&lt;$X$2,1,IF(S247&lt;$X$3,2,3)),"")</x:f>
        <x:v>2</x:v>
      </x:c>
    </x:row>
    <x:row r="248">
      <x:c r="A248" s="166" t="str">
        <x:v>106361339</x:v>
      </x:c>
      <x:c r="B248" s="166" t="str">
        <x:v>ST. BERNARDINE MEDICAL CENTER</x:v>
      </x:c>
      <x:c r="C248" s="166" t="str">
        <x:v>San Bernardino</x:v>
      </x:c>
      <x:c r="D248" s="166" t="str">
        <x:v>12 - INLAND COUNTIES</x:v>
      </x:c>
      <x:c r="E248" s="166" t="str">
        <x:v>Non-Profit</x:v>
      </x:c>
      <x:c r="F248" s="169" t="n">
        <x:v>366</x:v>
      </x:c>
      <x:c r="G248" s="169" t="n">
        <x:v>342</x:v>
      </x:c>
      <x:c r="H248" s="169" t="n">
        <x:v>332</x:v>
      </x:c>
      <x:c r="I248" s="169" t="n">
        <x:v>73981</x:v>
      </x:c>
      <x:c r="J248" s="169" t="n">
        <x:v>15478</x:v>
      </x:c>
      <x:c r="K248" s="169" t="n">
        <x:v>22904.051</x:v>
      </x:c>
      <x:c r="L248" s="169" t="n">
        <x:v>542894919</x:v>
      </x:c>
      <x:c r="M248" s="169" t="n">
        <x:v>523901070</x:v>
      </x:c>
      <x:c r="N248" s="169" t="n">
        <x:v>18993849</x:v>
      </x:c>
      <x:c r="O248" s="166" t="str"/>
      <x:c r="P248" s="169" t="n">
        <x:v>79550</x:v>
      </x:c>
      <x:c r="Q248" s="169" t="n">
        <x:v>541011323</x:v>
      </x:c>
      <x:c r="R248" s="169" t="n">
        <x:v>267537816</x:v>
      </x:c>
      <x:c r="S248" s="171" t="n">
        <x:f>IF(Q248&gt;0,R248/Q248,"")</x:f>
        <x:v>0.49451426361366563</x:v>
      </x:c>
      <x:c r="T248" s="166" t="n">
        <x:f>IF(L248&gt;0,IF(N248&lt;0,1,0),"")</x:f>
        <x:v>0</x:v>
      </x:c>
      <x:c r="U248" s="166" t="n">
        <x:f>IF(Q248&gt;0,IF(S248&lt;$X$2,1,IF(S248&lt;$X$3,2,3)),"")</x:f>
        <x:v>2</x:v>
      </x:c>
    </x:row>
    <x:row r="249">
      <x:c r="A249" s="166" t="str">
        <x:v>106521041</x:v>
      </x:c>
      <x:c r="B249" s="166" t="str">
        <x:v>ST. ELIZABETH COMMUNITY HOSPITAL</x:v>
      </x:c>
      <x:c r="C249" s="166" t="str">
        <x:v>Tehama</x:v>
      </x:c>
      <x:c r="D249" s="166" t="str">
        <x:v>01 - NORTHERN CALIFORNIA</x:v>
      </x:c>
      <x:c r="E249" s="166" t="str">
        <x:v>Non-Profit</x:v>
      </x:c>
      <x:c r="F249" s="169" t="n">
        <x:v>366</x:v>
      </x:c>
      <x:c r="G249" s="169" t="n">
        <x:v>76</x:v>
      </x:c>
      <x:c r="H249" s="169" t="n">
        <x:v>49</x:v>
      </x:c>
      <x:c r="I249" s="169" t="n">
        <x:v>9696</x:v>
      </x:c>
      <x:c r="J249" s="169" t="n">
        <x:v>3055</x:v>
      </x:c>
      <x:c r="K249" s="169" t="n">
        <x:v>10204.131</x:v>
      </x:c>
      <x:c r="L249" s="169" t="n">
        <x:v>182004441</x:v>
      </x:c>
      <x:c r="M249" s="169" t="n">
        <x:v>159592621</x:v>
      </x:c>
      <x:c r="N249" s="169" t="n">
        <x:v>22411820</x:v>
      </x:c>
      <x:c r="O249" s="166" t="str"/>
      <x:c r="P249" s="169" t="n">
        <x:v>33442</x:v>
      </x:c>
      <x:c r="Q249" s="169" t="n">
        <x:v>181283500</x:v>
      </x:c>
      <x:c r="R249" s="169" t="n">
        <x:v>60656863</x:v>
      </x:c>
      <x:c r="S249" s="171" t="n">
        <x:f>IF(Q249&gt;0,R249/Q249,"")</x:f>
        <x:v>0.33459671178016753</x:v>
      </x:c>
      <x:c r="T249" s="166" t="n">
        <x:f>IF(L249&gt;0,IF(N249&lt;0,1,0),"")</x:f>
        <x:v>0</x:v>
      </x:c>
      <x:c r="U249" s="166" t="n">
        <x:f>IF(Q249&gt;0,IF(S249&lt;$X$2,1,IF(S249&lt;$X$3,2,3)),"")</x:f>
        <x:v>2</x:v>
      </x:c>
    </x:row>
    <x:row r="250">
      <x:c r="A250" s="166" t="str">
        <x:v>106190754</x:v>
      </x:c>
      <x:c r="B250" s="166" t="str">
        <x:v>ST. FRANCIS MEDICAL CENTER</x:v>
      </x:c>
      <x:c r="C250" s="166" t="str">
        <x:v>Los Angeles</x:v>
      </x:c>
      <x:c r="D250" s="166" t="str">
        <x:v>11 - LOS ANGELES COUNTY</x:v>
      </x:c>
      <x:c r="E250" s="166" t="str">
        <x:v>Investor</x:v>
      </x:c>
      <x:c r="F250" s="169" t="n">
        <x:v>366</x:v>
      </x:c>
      <x:c r="G250" s="169" t="n">
        <x:v>354</x:v>
      </x:c>
      <x:c r="H250" s="169" t="n">
        <x:v>354</x:v>
      </x:c>
      <x:c r="I250" s="169" t="n">
        <x:v>88904</x:v>
      </x:c>
      <x:c r="J250" s="169" t="n">
        <x:v>16064</x:v>
      </x:c>
      <x:c r="K250" s="169" t="n">
        <x:v>20515.236</x:v>
      </x:c>
      <x:c r="L250" s="169" t="n">
        <x:v>493562148</x:v>
      </x:c>
      <x:c r="M250" s="169" t="n">
        <x:v>384576223</x:v>
      </x:c>
      <x:c r="N250" s="169" t="n">
        <x:v>108985925</x:v>
      </x:c>
      <x:c r="O250" s="166" t="str"/>
      <x:c r="P250" s="169" t="n">
        <x:v>64876</x:v>
      </x:c>
      <x:c r="Q250" s="169" t="n">
        <x:v>488327677</x:v>
      </x:c>
      <x:c r="R250" s="169" t="n">
        <x:v>314611145</x:v>
      </x:c>
      <x:c r="S250" s="171" t="n">
        <x:f>IF(Q250&gt;0,R250/Q250,"")</x:f>
        <x:v>0.6442623668860776</x:v>
      </x:c>
      <x:c r="T250" s="166" t="n">
        <x:f>IF(L250&gt;0,IF(N250&lt;0,1,0),"")</x:f>
        <x:v>0</x:v>
      </x:c>
      <x:c r="U250" s="166" t="n">
        <x:f>IF(Q250&gt;0,IF(S250&lt;$X$2,1,IF(S250&lt;$X$3,2,3)),"")</x:f>
        <x:v>3</x:v>
      </x:c>
    </x:row>
    <x:row r="251">
      <x:c r="A251" s="166" t="str">
        <x:v>106380960</x:v>
      </x:c>
      <x:c r="B251" s="166" t="str">
        <x:v>ST. FRANCIS MEMORIAL HOSPITAL</x:v>
      </x:c>
      <x:c r="C251" s="166" t="str">
        <x:v>San Francisco</x:v>
      </x:c>
      <x:c r="D251" s="166" t="str">
        <x:v>04 - WEST BAY</x:v>
      </x:c>
      <x:c r="E251" s="166" t="str">
        <x:v>Non-Profit</x:v>
      </x:c>
      <x:c r="F251" s="169" t="n">
        <x:v>397</x:v>
      </x:c>
      <x:c r="G251" s="169" t="n">
        <x:v>294</x:v>
      </x:c>
      <x:c r="H251" s="169" t="n">
        <x:v>294</x:v>
      </x:c>
      <x:c r="I251" s="169" t="n">
        <x:v>28649</x:v>
      </x:c>
      <x:c r="J251" s="169" t="n">
        <x:v>3781</x:v>
      </x:c>
      <x:c r="K251" s="169" t="n">
        <x:v>5509.376</x:v>
      </x:c>
      <x:c r="L251" s="169" t="n">
        <x:v>350341948</x:v>
      </x:c>
      <x:c r="M251" s="169" t="n">
        <x:v>331790339</x:v>
      </x:c>
      <x:c r="N251" s="169" t="n">
        <x:v>18551609</x:v>
      </x:c>
      <x:c r="O251" s="166" t="str">
        <x:v>nonstandard_reporting_period</x:v>
      </x:c>
      <x:c r="P251" s="169" t="n">
        <x:v>25061</x:v>
      </x:c>
      <x:c r="Q251" s="169" t="n">
        <x:v>338704806</x:v>
      </x:c>
      <x:c r="R251" s="169" t="n">
        <x:v>58050737</x:v>
      </x:c>
      <x:c r="S251" s="171" t="n">
        <x:f>IF(Q251&gt;0,R251/Q251,"")</x:f>
        <x:v>0.171390355175533</x:v>
      </x:c>
      <x:c r="T251" s="166" t="n">
        <x:f>IF(L251&gt;0,IF(N251&lt;0,1,0),"")</x:f>
        <x:v>0</x:v>
      </x:c>
      <x:c r="U251" s="166" t="n">
        <x:f>IF(Q251&gt;0,IF(S251&lt;$X$2,1,IF(S251&lt;$X$3,2,3)),"")</x:f>
        <x:v>1</x:v>
      </x:c>
    </x:row>
    <x:row r="252">
      <x:c r="A252" s="166" t="str">
        <x:v>106560529</x:v>
      </x:c>
      <x:c r="B252" s="166" t="str">
        <x:v>ST. JOHN'S REGIONAL MEDICAL CENTER</x:v>
      </x:c>
      <x:c r="C252" s="166" t="str">
        <x:v>Ventura</x:v>
      </x:c>
      <x:c r="D252" s="166" t="str">
        <x:v>10 - SANTA BARBARA / VENTURA</x:v>
      </x:c>
      <x:c r="E252" s="166" t="str">
        <x:v>Non-Profit</x:v>
      </x:c>
      <x:c r="F252" s="169" t="n">
        <x:v>366</x:v>
      </x:c>
      <x:c r="G252" s="169" t="n">
        <x:v>385</x:v>
      </x:c>
      <x:c r="H252" s="169" t="n">
        <x:v>385</x:v>
      </x:c>
      <x:c r="I252" s="169" t="n">
        <x:v>98335</x:v>
      </x:c>
      <x:c r="J252" s="169" t="n">
        <x:v>14410</x:v>
      </x:c>
      <x:c r="K252" s="169" t="n">
        <x:v>25110.841</x:v>
      </x:c>
      <x:c r="L252" s="169" t="n">
        <x:v>650283024</x:v>
      </x:c>
      <x:c r="M252" s="169" t="n">
        <x:v>653156083</x:v>
      </x:c>
      <x:c r="N252" s="169" t="n">
        <x:v>-2873059</x:v>
      </x:c>
      <x:c r="O252" s="166" t="str"/>
      <x:c r="P252" s="169" t="n">
        <x:v>87475</x:v>
      </x:c>
      <x:c r="Q252" s="169" t="n">
        <x:v>647332483</x:v>
      </x:c>
      <x:c r="R252" s="169" t="n">
        <x:v>182799351</x:v>
      </x:c>
      <x:c r="S252" s="171" t="n">
        <x:f>IF(Q252&gt;0,R252/Q252,"")</x:f>
        <x:v>0.2823886577618259</x:v>
      </x:c>
      <x:c r="T252" s="166" t="n">
        <x:f>IF(L252&gt;0,IF(N252&lt;0,1,0),"")</x:f>
        <x:v>1</x:v>
      </x:c>
      <x:c r="U252" s="166" t="n">
        <x:f>IF(Q252&gt;0,IF(S252&lt;$X$2,1,IF(S252&lt;$X$3,2,3)),"")</x:f>
        <x:v>2</x:v>
      </x:c>
    </x:row>
    <x:row r="253">
      <x:c r="A253" s="166" t="str">
        <x:v>106391042</x:v>
      </x:c>
      <x:c r="B253" s="166" t="str">
        <x:v>ST. JOSEPH'S MEDICAL CENTER OF STOCKTON</x:v>
      </x:c>
      <x:c r="C253" s="166" t="str">
        <x:v>San Joaquin</x:v>
      </x:c>
      <x:c r="D253" s="166" t="str">
        <x:v>06 - NORTH SAN JOAQUIN</x:v>
      </x:c>
      <x:c r="E253" s="166" t="str">
        <x:v>Non-Profit</x:v>
      </x:c>
      <x:c r="F253" s="169" t="n">
        <x:v>366</x:v>
      </x:c>
      <x:c r="G253" s="169" t="n">
        <x:v>355</x:v>
      </x:c>
      <x:c r="H253" s="169" t="n">
        <x:v>355</x:v>
      </x:c>
      <x:c r="I253" s="169" t="n">
        <x:v>95550</x:v>
      </x:c>
      <x:c r="J253" s="169" t="n">
        <x:v>19492</x:v>
      </x:c>
      <x:c r="K253" s="169" t="n">
        <x:v>30822.464</x:v>
      </x:c>
      <x:c r="L253" s="169" t="n">
        <x:v>837896541</x:v>
      </x:c>
      <x:c r="M253" s="169" t="n">
        <x:v>766545078</x:v>
      </x:c>
      <x:c r="N253" s="169" t="n">
        <x:v>71351463</x:v>
      </x:c>
      <x:c r="O253" s="166" t="str"/>
      <x:c r="P253" s="169" t="n">
        <x:v>103521</x:v>
      </x:c>
      <x:c r="Q253" s="169" t="n">
        <x:v>828229353</x:v>
      </x:c>
      <x:c r="R253" s="169" t="n">
        <x:v>248171327</x:v>
      </x:c>
      <x:c r="S253" s="171" t="n">
        <x:f>IF(Q253&gt;0,R253/Q253,"")</x:f>
        <x:v>0.29964082545623083</x:v>
      </x:c>
      <x:c r="T253" s="166" t="n">
        <x:f>IF(L253&gt;0,IF(N253&lt;0,1,0),"")</x:f>
        <x:v>0</x:v>
      </x:c>
      <x:c r="U253" s="166" t="n">
        <x:f>IF(Q253&gt;0,IF(S253&lt;$X$2,1,IF(S253&lt;$X$3,2,3)),"")</x:f>
        <x:v>2</x:v>
      </x:c>
    </x:row>
    <x:row r="254">
      <x:c r="A254" s="166" t="str">
        <x:v>106190053</x:v>
      </x:c>
      <x:c r="B254" s="166" t="str">
        <x:v>ST. MARY MEDICAL CENTER - LONG BEACH</x:v>
      </x:c>
      <x:c r="C254" s="166" t="str">
        <x:v>Los Angeles</x:v>
      </x:c>
      <x:c r="D254" s="166" t="str">
        <x:v>11 - LOS ANGELES COUNTY</x:v>
      </x:c>
      <x:c r="E254" s="166" t="str">
        <x:v>Non-Profit</x:v>
      </x:c>
      <x:c r="F254" s="169" t="n">
        <x:v>366</x:v>
      </x:c>
      <x:c r="G254" s="169" t="n">
        <x:v>307</x:v>
      </x:c>
      <x:c r="H254" s="169" t="n">
        <x:v>307</x:v>
      </x:c>
      <x:c r="I254" s="169" t="n">
        <x:v>64406</x:v>
      </x:c>
      <x:c r="J254" s="169" t="n">
        <x:v>10484</x:v>
      </x:c>
      <x:c r="K254" s="169" t="n">
        <x:v>14780.487</x:v>
      </x:c>
      <x:c r="L254" s="169" t="n">
        <x:v>453168189</x:v>
      </x:c>
      <x:c r="M254" s="169" t="n">
        <x:v>477335251</x:v>
      </x:c>
      <x:c r="N254" s="169" t="n">
        <x:v>-24167062</x:v>
      </x:c>
      <x:c r="O254" s="166" t="str"/>
      <x:c r="P254" s="169" t="n">
        <x:v>52695</x:v>
      </x:c>
      <x:c r="Q254" s="169" t="n">
        <x:v>437605533</x:v>
      </x:c>
      <x:c r="R254" s="169" t="n">
        <x:v>285093916</x:v>
      </x:c>
      <x:c r="S254" s="171" t="n">
        <x:f>IF(Q254&gt;0,R254/Q254,"")</x:f>
        <x:v>0.6514860862145452</x:v>
      </x:c>
      <x:c r="T254" s="166" t="n">
        <x:f>IF(L254&gt;0,IF(N254&lt;0,1,0),"")</x:f>
        <x:v>1</x:v>
      </x:c>
      <x:c r="U254" s="166" t="n">
        <x:f>IF(Q254&gt;0,IF(S254&lt;$X$2,1,IF(S254&lt;$X$3,2,3)),"")</x:f>
        <x:v>3</x:v>
      </x:c>
    </x:row>
    <x:row r="255">
      <x:c r="A255" s="166" t="str">
        <x:v>106380965</x:v>
      </x:c>
      <x:c r="B255" s="166" t="str">
        <x:v>ST. MARY'S MEDICAL CENTER - SAN FRANCISCO</x:v>
      </x:c>
      <x:c r="C255" s="166" t="str">
        <x:v>San Francisco</x:v>
      </x:c>
      <x:c r="D255" s="166" t="str">
        <x:v>04 - WEST BAY</x:v>
      </x:c>
      <x:c r="E255" s="166" t="str">
        <x:v>Non-Profit</x:v>
      </x:c>
      <x:c r="F255" s="169" t="n">
        <x:v>397</x:v>
      </x:c>
      <x:c r="G255" s="169" t="n">
        <x:v>275</x:v>
      </x:c>
      <x:c r="H255" s="169" t="n">
        <x:v>159</x:v>
      </x:c>
      <x:c r="I255" s="169" t="n">
        <x:v>27949</x:v>
      </x:c>
      <x:c r="J255" s="169" t="n">
        <x:v>4864</x:v>
      </x:c>
      <x:c r="K255" s="169" t="n">
        <x:v>7246.986</x:v>
      </x:c>
      <x:c r="L255" s="169" t="n">
        <x:v>231056787</x:v>
      </x:c>
      <x:c r="M255" s="169" t="n">
        <x:v>329063183</x:v>
      </x:c>
      <x:c r="N255" s="169" t="n">
        <x:v>-98006396</x:v>
      </x:c>
      <x:c r="O255" s="166" t="str">
        <x:v>nonstandard_reporting_period</x:v>
      </x:c>
      <x:c r="P255" s="169" t="n">
        <x:v>14948</x:v>
      </x:c>
      <x:c r="Q255" s="169" t="n">
        <x:v>214098799</x:v>
      </x:c>
      <x:c r="R255" s="169" t="n">
        <x:v>34648977</x:v>
      </x:c>
      <x:c r="S255" s="171" t="n">
        <x:f>IF(Q255&gt;0,R255/Q255,"")</x:f>
        <x:v>0.16183639124477292</x:v>
      </x:c>
      <x:c r="T255" s="166" t="n">
        <x:f>IF(L255&gt;0,IF(N255&lt;0,1,0),"")</x:f>
        <x:v>1</x:v>
      </x:c>
      <x:c r="U255" s="166" t="n">
        <x:f>IF(Q255&gt;0,IF(S255&lt;$X$2,1,IF(S255&lt;$X$3,2,3)),"")</x:f>
        <x:v>1</x:v>
      </x:c>
    </x:row>
    <x:row r="256">
      <x:c r="A256" s="166" t="str">
        <x:v>106010967</x:v>
      </x:c>
      <x:c r="B256" s="166" t="str">
        <x:v>ST. ROSE HOSPITAL</x:v>
      </x:c>
      <x:c r="C256" s="166" t="str">
        <x:v>Alameda</x:v>
      </x:c>
      <x:c r="D256" s="166" t="str">
        <x:v>05 - EAST BAY</x:v>
      </x:c>
      <x:c r="E256" s="166" t="str">
        <x:v>Non-Profit</x:v>
      </x:c>
      <x:c r="F256" s="169" t="n">
        <x:v>366</x:v>
      </x:c>
      <x:c r="G256" s="169" t="n">
        <x:v>171</x:v>
      </x:c>
      <x:c r="H256" s="169" t="n">
        <x:v>171</x:v>
      </x:c>
      <x:c r="I256" s="169" t="n">
        <x:v>12838</x:v>
      </x:c>
      <x:c r="J256" s="169" t="n">
        <x:v>3337</x:v>
      </x:c>
      <x:c r="K256" s="169" t="n">
        <x:v>5056.154</x:v>
      </x:c>
      <x:c r="L256" s="169" t="n">
        <x:v>133167937</x:v>
      </x:c>
      <x:c r="M256" s="169" t="n">
        <x:v>141896039</x:v>
      </x:c>
      <x:c r="N256" s="169" t="n">
        <x:v>-8728102</x:v>
      </x:c>
      <x:c r="O256" s="166" t="str"/>
      <x:c r="P256" s="169" t="n">
        <x:v>26421</x:v>
      </x:c>
      <x:c r="Q256" s="169" t="n">
        <x:v>111592015</x:v>
      </x:c>
      <x:c r="R256" s="169" t="n">
        <x:v>52377642</x:v>
      </x:c>
      <x:c r="S256" s="171" t="n">
        <x:f>IF(Q256&gt;0,R256/Q256,"")</x:f>
        <x:v>0.4693672929913489</x:v>
      </x:c>
      <x:c r="T256" s="166" t="n">
        <x:f>IF(L256&gt;0,IF(N256&lt;0,1,0),"")</x:f>
        <x:v>1</x:v>
      </x:c>
      <x:c r="U256" s="166" t="n">
        <x:f>IF(Q256&gt;0,IF(S256&lt;$X$2,1,IF(S256&lt;$X$3,2,3)),"")</x:f>
        <x:v>2</x:v>
      </x:c>
    </x:row>
    <x:row r="257">
      <x:c r="A257" s="166" t="str">
        <x:v>106430905</x:v>
      </x:c>
      <x:c r="B257" s="166" t="str">
        <x:v>STANFORD HEALTH CARE</x:v>
      </x:c>
      <x:c r="C257" s="166" t="str">
        <x:v>Santa Clara</x:v>
      </x:c>
      <x:c r="D257" s="166" t="str">
        <x:v>07 - SANTA CLARA</x:v>
      </x:c>
      <x:c r="E257" s="166" t="str">
        <x:v>Non-Profit</x:v>
      </x:c>
      <x:c r="F257" s="169" t="n">
        <x:v>366</x:v>
      </x:c>
      <x:c r="G257" s="169" t="n">
        <x:v>643</x:v>
      </x:c>
      <x:c r="H257" s="169" t="n">
        <x:v>735</x:v>
      </x:c>
      <x:c r="I257" s="169" t="n">
        <x:v>253755</x:v>
      </x:c>
      <x:c r="J257" s="169" t="n">
        <x:v>35951</x:v>
      </x:c>
      <x:c r="K257" s="169" t="n">
        <x:v>79223.358</x:v>
      </x:c>
      <x:c r="L257" s="169" t="n">
        <x:v>7868756005</x:v>
      </x:c>
      <x:c r="M257" s="169" t="n">
        <x:v>7233271684</x:v>
      </x:c>
      <x:c r="N257" s="169" t="n">
        <x:v>635484321</x:v>
      </x:c>
      <x:c r="O257" s="166" t="str"/>
      <x:c r="P257" s="169" t="n">
        <x:v>112801</x:v>
      </x:c>
      <x:c r="Q257" s="169" t="n">
        <x:v>7778059667</x:v>
      </x:c>
      <x:c r="R257" s="169" t="n">
        <x:v>706551147</x:v>
      </x:c>
      <x:c r="S257" s="171" t="n">
        <x:f>IF(Q257&gt;0,R257/Q257,"")</x:f>
        <x:v>0.09083899805984864</x:v>
      </x:c>
      <x:c r="T257" s="166" t="n">
        <x:f>IF(L257&gt;0,IF(N257&lt;0,1,0),"")</x:f>
        <x:v>0</x:v>
      </x:c>
      <x:c r="U257" s="166" t="n">
        <x:f>IF(Q257&gt;0,IF(S257&lt;$X$2,1,IF(S257&lt;$X$3,2,3)),"")</x:f>
        <x:v>1</x:v>
      </x:c>
    </x:row>
    <x:row r="258">
      <x:c r="A258" s="166" t="str">
        <x:v>106014050</x:v>
      </x:c>
      <x:c r="B258" s="166" t="str">
        <x:v>STANFORD HEALTH CARE TRI-VALLEY</x:v>
      </x:c>
      <x:c r="C258" s="166" t="str">
        <x:v>Alameda</x:v>
      </x:c>
      <x:c r="D258" s="166" t="str">
        <x:v>05 - EAST BAY</x:v>
      </x:c>
      <x:c r="E258" s="166" t="str">
        <x:v>Non-Profit</x:v>
      </x:c>
      <x:c r="F258" s="169" t="n">
        <x:v>366</x:v>
      </x:c>
      <x:c r="G258" s="169" t="n">
        <x:v>242</x:v>
      </x:c>
      <x:c r="H258" s="169" t="n">
        <x:v>167</x:v>
      </x:c>
      <x:c r="I258" s="169" t="n">
        <x:v>36524</x:v>
      </x:c>
      <x:c r="J258" s="169" t="n">
        <x:v>7984</x:v>
      </x:c>
      <x:c r="K258" s="169" t="n">
        <x:v>17261.338</x:v>
      </x:c>
      <x:c r="L258" s="169" t="n">
        <x:v>533104519</x:v>
      </x:c>
      <x:c r="M258" s="169" t="n">
        <x:v>522462161</x:v>
      </x:c>
      <x:c r="N258" s="169" t="n">
        <x:v>10642358</x:v>
      </x:c>
      <x:c r="O258" s="166" t="str"/>
      <x:c r="P258" s="169" t="n">
        <x:v>42592</x:v>
      </x:c>
      <x:c r="Q258" s="169" t="n">
        <x:v>530590249</x:v>
      </x:c>
      <x:c r="R258" s="169" t="n">
        <x:v>25107248</x:v>
      </x:c>
      <x:c r="S258" s="171" t="n">
        <x:f>IF(Q258&gt;0,R258/Q258,"")</x:f>
        <x:v>0.0473194674182563</x:v>
      </x:c>
      <x:c r="T258" s="166" t="n">
        <x:f>IF(L258&gt;0,IF(N258&lt;0,1,0),"")</x:f>
        <x:v>0</x:v>
      </x:c>
      <x:c r="U258" s="166" t="n">
        <x:f>IF(Q258&gt;0,IF(S258&lt;$X$2,1,IF(S258&lt;$X$3,2,3)),"")</x:f>
        <x:v>1</x:v>
      </x:c>
    </x:row>
    <x:row r="259">
      <x:c r="A259" s="166" t="str">
        <x:v>106250955</x:v>
      </x:c>
      <x:c r="B259" s="166" t="str">
        <x:v>SURPRISE VALLEY COMMUNITY HOSPITAL</x:v>
      </x:c>
      <x:c r="C259" s="166" t="str">
        <x:v>Modoc</x:v>
      </x:c>
      <x:c r="D259" s="166" t="str">
        <x:v>01 - NORTHERN CALIFORNIA</x:v>
      </x:c>
      <x:c r="E259" s="166" t="str">
        <x:v>District</x:v>
      </x:c>
      <x:c r="F259" s="169" t="n">
        <x:v>366</x:v>
      </x:c>
      <x:c r="G259" s="169" t="n">
        <x:v>26</x:v>
      </x:c>
      <x:c r="H259" s="169" t="n">
        <x:v>26</x:v>
      </x:c>
      <x:c r="I259" s="169" t="n">
        <x:v>7735</x:v>
      </x:c>
      <x:c r="J259" s="169" t="n">
        <x:v>31</x:v>
      </x:c>
      <x:c r="K259" s="169" t="n">
        <x:v>42.908</x:v>
      </x:c>
      <x:c r="L259" s="169" t="n">
        <x:v>9753264</x:v>
      </x:c>
      <x:c r="M259" s="169" t="n">
        <x:v>10744598</x:v>
      </x:c>
      <x:c r="N259" s="169" t="n">
        <x:v>-991334</x:v>
      </x:c>
      <x:c r="O259" s="166" t="str"/>
      <x:c r="P259" s="169" t="n">
        <x:v>544</x:v>
      </x:c>
      <x:c r="Q259" s="169" t="n">
        <x:v>6730743</x:v>
      </x:c>
      <x:c r="R259" s="169" t="n">
        <x:v>3388746</x:v>
      </x:c>
      <x:c r="S259" s="171" t="n">
        <x:f>IF(Q259&gt;0,R259/Q259,"")</x:f>
        <x:v>0.5034727963911265</x:v>
      </x:c>
      <x:c r="T259" s="166" t="n">
        <x:f>IF(L259&gt;0,IF(N259&lt;0,1,0),"")</x:f>
        <x:v>1</x:v>
      </x:c>
      <x:c r="U259" s="166" t="n">
        <x:f>IF(Q259&gt;0,IF(S259&lt;$X$2,1,IF(S259&lt;$X$3,2,3)),"")</x:f>
        <x:v>3</x:v>
      </x:c>
    </x:row>
    <x:row r="260">
      <x:c r="A260" s="166" t="str">
        <x:v>106034002</x:v>
      </x:c>
      <x:c r="B260" s="166" t="str">
        <x:v>SUTTER AMADOR HOSPITAL</x:v>
      </x:c>
      <x:c r="C260" s="166" t="str">
        <x:v>Amador</x:v>
      </x:c>
      <x:c r="D260" s="166" t="str">
        <x:v>06 - NORTH SAN JOAQUIN</x:v>
      </x:c>
      <x:c r="E260" s="166" t="str">
        <x:v>Non-Profit</x:v>
      </x:c>
      <x:c r="F260" s="169" t="n">
        <x:v>366</x:v>
      </x:c>
      <x:c r="G260" s="169" t="n">
        <x:v>52</x:v>
      </x:c>
      <x:c r="H260" s="169" t="n">
        <x:v>52</x:v>
      </x:c>
      <x:c r="I260" s="169" t="n">
        <x:v>9067</x:v>
      </x:c>
      <x:c r="J260" s="169" t="n">
        <x:v>2377</x:v>
      </x:c>
      <x:c r="K260" s="169" t="n">
        <x:v>5940.178</x:v>
      </x:c>
      <x:c r="L260" s="169" t="n">
        <x:v>111169581</x:v>
      </x:c>
      <x:c r="M260" s="169" t="n">
        <x:v>104924331</x:v>
      </x:c>
      <x:c r="N260" s="169" t="n">
        <x:v>6245250</x:v>
      </x:c>
      <x:c r="O260" s="166" t="str"/>
      <x:c r="P260" s="169" t="n">
        <x:v>27175</x:v>
      </x:c>
      <x:c r="Q260" s="169" t="n">
        <x:v>110618253</x:v>
      </x:c>
      <x:c r="R260" s="169" t="n">
        <x:v>29028836</x:v>
      </x:c>
      <x:c r="S260" s="171" t="n">
        <x:f>IF(Q260&gt;0,R260/Q260,"")</x:f>
        <x:v>0.26242356223072877</x:v>
      </x:c>
      <x:c r="T260" s="166" t="n">
        <x:f>IF(L260&gt;0,IF(N260&lt;0,1,0),"")</x:f>
        <x:v>0</x:v>
      </x:c>
      <x:c r="U260" s="166" t="n">
        <x:f>IF(Q260&gt;0,IF(S260&lt;$X$2,1,IF(S260&lt;$X$3,2,3)),"")</x:f>
        <x:v>2</x:v>
      </x:c>
    </x:row>
    <x:row r="261">
      <x:c r="A261" s="166" t="str">
        <x:v>106310791</x:v>
      </x:c>
      <x:c r="B261" s="166" t="str">
        <x:v>SUTTER AUBURN FAITH HOSPITAL</x:v>
      </x:c>
      <x:c r="C261" s="166" t="str">
        <x:v>Placer</x:v>
      </x:c>
      <x:c r="D261" s="166" t="str">
        <x:v>02 - GOLDEN EMPIRE</x:v>
      </x:c>
      <x:c r="E261" s="166" t="str">
        <x:v>Non-Profit</x:v>
      </x:c>
      <x:c r="F261" s="169" t="n">
        <x:v>366</x:v>
      </x:c>
      <x:c r="G261" s="169" t="n">
        <x:v>64</x:v>
      </x:c>
      <x:c r="H261" s="169" t="n">
        <x:v>64</x:v>
      </x:c>
      <x:c r="I261" s="169" t="n">
        <x:v>13638</x:v>
      </x:c>
      <x:c r="J261" s="169" t="n">
        <x:v>3648</x:v>
      </x:c>
      <x:c r="K261" s="169" t="n">
        <x:v>10837.88</x:v>
      </x:c>
      <x:c r="L261" s="169" t="n">
        <x:v>177520428</x:v>
      </x:c>
      <x:c r="M261" s="169" t="n">
        <x:v>164476153</x:v>
      </x:c>
      <x:c r="N261" s="169" t="n">
        <x:v>13044275</x:v>
      </x:c>
      <x:c r="O261" s="166" t="str"/>
      <x:c r="P261" s="169" t="n">
        <x:v>32390</x:v>
      </x:c>
      <x:c r="Q261" s="169" t="n">
        <x:v>176244128</x:v>
      </x:c>
      <x:c r="R261" s="169" t="n">
        <x:v>31705920</x:v>
      </x:c>
      <x:c r="S261" s="171" t="n">
        <x:f>IF(Q261&gt;0,R261/Q261,"")</x:f>
        <x:v>0.17989773821003557</x:v>
      </x:c>
      <x:c r="T261" s="166" t="n">
        <x:f>IF(L261&gt;0,IF(N261&lt;0,1,0),"")</x:f>
        <x:v>0</x:v>
      </x:c>
      <x:c r="U261" s="166" t="n">
        <x:f>IF(Q261&gt;0,IF(S261&lt;$X$2,1,IF(S261&lt;$X$3,2,3)),"")</x:f>
        <x:v>1</x:v>
      </x:c>
    </x:row>
    <x:row r="262">
      <x:c r="A262" s="166" t="str">
        <x:v>106084001</x:v>
      </x:c>
      <x:c r="B262" s="166" t="str">
        <x:v>SUTTER COAST HOSPITAL</x:v>
      </x:c>
      <x:c r="C262" s="166" t="str">
        <x:v>Del Norte</x:v>
      </x:c>
      <x:c r="D262" s="166" t="str">
        <x:v>01 - NORTHERN CALIFORNIA</x:v>
      </x:c>
      <x:c r="E262" s="166" t="str">
        <x:v>Non-Profit</x:v>
      </x:c>
      <x:c r="F262" s="169" t="n">
        <x:v>366</x:v>
      </x:c>
      <x:c r="G262" s="169" t="n">
        <x:v>49</x:v>
      </x:c>
      <x:c r="H262" s="169" t="n">
        <x:v>49</x:v>
      </x:c>
      <x:c r="I262" s="169" t="n">
        <x:v>9080</x:v>
      </x:c>
      <x:c r="J262" s="169" t="n">
        <x:v>2090</x:v>
      </x:c>
      <x:c r="K262" s="169" t="n">
        <x:v>6144.169</x:v>
      </x:c>
      <x:c r="L262" s="169" t="n">
        <x:v>121780523</x:v>
      </x:c>
      <x:c r="M262" s="169" t="n">
        <x:v>111379333</x:v>
      </x:c>
      <x:c r="N262" s="169" t="n">
        <x:v>10401190</x:v>
      </x:c>
      <x:c r="O262" s="166" t="str"/>
      <x:c r="P262" s="169" t="n">
        <x:v>19878</x:v>
      </x:c>
      <x:c r="Q262" s="169" t="n">
        <x:v>121413905</x:v>
      </x:c>
      <x:c r="R262" s="169" t="n">
        <x:v>46177797</x:v>
      </x:c>
      <x:c r="S262" s="171" t="n">
        <x:f>IF(Q262&gt;0,R262/Q262,"")</x:f>
        <x:v>0.3803336775964829</x:v>
      </x:c>
      <x:c r="T262" s="166" t="n">
        <x:f>IF(L262&gt;0,IF(N262&lt;0,1,0),"")</x:f>
        <x:v>0</x:v>
      </x:c>
      <x:c r="U262" s="166" t="n">
        <x:f>IF(Q262&gt;0,IF(S262&lt;$X$2,1,IF(S262&lt;$X$3,2,3)),"")</x:f>
        <x:v>2</x:v>
      </x:c>
    </x:row>
    <x:row r="263">
      <x:c r="A263" s="166" t="str">
        <x:v>106574010</x:v>
      </x:c>
      <x:c r="B263" s="166" t="str">
        <x:v>SUTTER DAVIS HOSPITAL</x:v>
      </x:c>
      <x:c r="C263" s="166" t="str">
        <x:v>Yolo</x:v>
      </x:c>
      <x:c r="D263" s="166" t="str">
        <x:v>02 - GOLDEN EMPIRE</x:v>
      </x:c>
      <x:c r="E263" s="166" t="str">
        <x:v>Non-Profit</x:v>
      </x:c>
      <x:c r="F263" s="169" t="n">
        <x:v>366</x:v>
      </x:c>
      <x:c r="G263" s="169" t="n">
        <x:v>57</x:v>
      </x:c>
      <x:c r="H263" s="169" t="n">
        <x:v>57</x:v>
      </x:c>
      <x:c r="I263" s="169" t="n">
        <x:v>13595</x:v>
      </x:c>
      <x:c r="J263" s="169" t="n">
        <x:v>4350</x:v>
      </x:c>
      <x:c r="K263" s="169" t="n">
        <x:v>11340.453</x:v>
      </x:c>
      <x:c r="L263" s="169" t="n">
        <x:v>207662550</x:v>
      </x:c>
      <x:c r="M263" s="169" t="n">
        <x:v>180053734</x:v>
      </x:c>
      <x:c r="N263" s="169" t="n">
        <x:v>27608816</x:v>
      </x:c>
      <x:c r="O263" s="166" t="str"/>
      <x:c r="P263" s="169" t="n">
        <x:v>39839</x:v>
      </x:c>
      <x:c r="Q263" s="169" t="n">
        <x:v>206540159</x:v>
      </x:c>
      <x:c r="R263" s="169" t="n">
        <x:v>50040613</x:v>
      </x:c>
      <x:c r="S263" s="171" t="n">
        <x:f>IF(Q263&gt;0,R263/Q263,"")</x:f>
        <x:v>0.2422803063688936</x:v>
      </x:c>
      <x:c r="T263" s="166" t="n">
        <x:f>IF(L263&gt;0,IF(N263&lt;0,1,0),"")</x:f>
        <x:v>0</x:v>
      </x:c>
      <x:c r="U263" s="166" t="n">
        <x:f>IF(Q263&gt;0,IF(S263&lt;$X$2,1,IF(S263&lt;$X$3,2,3)),"")</x:f>
        <x:v>1</x:v>
      </x:c>
    </x:row>
    <x:row r="264">
      <x:c r="A264" s="166" t="str">
        <x:v>106070934</x:v>
      </x:c>
      <x:c r="B264" s="166" t="str">
        <x:v>SUTTER DELTA MEDICAL CENTER</x:v>
      </x:c>
      <x:c r="C264" s="166" t="str">
        <x:v>Contra Costa</x:v>
      </x:c>
      <x:c r="D264" s="166" t="str">
        <x:v>05 - EAST BAY</x:v>
      </x:c>
      <x:c r="E264" s="166" t="str">
        <x:v>Non-Profit</x:v>
      </x:c>
      <x:c r="F264" s="169" t="n">
        <x:v>366</x:v>
      </x:c>
      <x:c r="G264" s="169" t="n">
        <x:v>141</x:v>
      </x:c>
      <x:c r="H264" s="169" t="n">
        <x:v>141</x:v>
      </x:c>
      <x:c r="I264" s="169" t="n">
        <x:v>25223</x:v>
      </x:c>
      <x:c r="J264" s="169" t="n">
        <x:v>6374</x:v>
      </x:c>
      <x:c r="K264" s="169" t="n">
        <x:v>12702.762</x:v>
      </x:c>
      <x:c r="L264" s="169" t="n">
        <x:v>258696017</x:v>
      </x:c>
      <x:c r="M264" s="169" t="n">
        <x:v>252477420</x:v>
      </x:c>
      <x:c r="N264" s="169" t="n">
        <x:v>6218597</x:v>
      </x:c>
      <x:c r="O264" s="166" t="str"/>
      <x:c r="P264" s="169" t="n">
        <x:v>56139</x:v>
      </x:c>
      <x:c r="Q264" s="169" t="n">
        <x:v>257714410</x:v>
      </x:c>
      <x:c r="R264" s="169" t="n">
        <x:v>109722283</x:v>
      </x:c>
      <x:c r="S264" s="171" t="n">
        <x:f>IF(Q264&gt;0,R264/Q264,"")</x:f>
        <x:v>0.42575144711543295</x:v>
      </x:c>
      <x:c r="T264" s="166" t="n">
        <x:f>IF(L264&gt;0,IF(N264&lt;0,1,0),"")</x:f>
        <x:v>0</x:v>
      </x:c>
      <x:c r="U264" s="166" t="n">
        <x:f>IF(Q264&gt;0,IF(S264&lt;$X$2,1,IF(S264&lt;$X$3,2,3)),"")</x:f>
        <x:v>2</x:v>
      </x:c>
    </x:row>
    <x:row r="265">
      <x:c r="A265" s="166" t="str">
        <x:v>106171395</x:v>
      </x:c>
      <x:c r="B265" s="166" t="str">
        <x:v>SUTTER LAKESIDE HOSPITAL</x:v>
      </x:c>
      <x:c r="C265" s="166" t="str">
        <x:v>Lake</x:v>
      </x:c>
      <x:c r="D265" s="166" t="str">
        <x:v>01 - NORTHERN CALIFORNIA</x:v>
      </x:c>
      <x:c r="E265" s="166" t="str">
        <x:v>Non-Profit</x:v>
      </x:c>
      <x:c r="F265" s="169" t="n">
        <x:v>366</x:v>
      </x:c>
      <x:c r="G265" s="169" t="n">
        <x:v>25</x:v>
      </x:c>
      <x:c r="H265" s="169" t="n">
        <x:v>25</x:v>
      </x:c>
      <x:c r="I265" s="169" t="n">
        <x:v>7257</x:v>
      </x:c>
      <x:c r="J265" s="169" t="n">
        <x:v>1703</x:v>
      </x:c>
      <x:c r="K265" s="169" t="n">
        <x:v>6177.464</x:v>
      </x:c>
      <x:c r="L265" s="169" t="n">
        <x:v>117418924</x:v>
      </x:c>
      <x:c r="M265" s="169" t="n">
        <x:v>104189418</x:v>
      </x:c>
      <x:c r="N265" s="169" t="n">
        <x:v>13229506</x:v>
      </x:c>
      <x:c r="O265" s="166" t="str"/>
      <x:c r="P265" s="169" t="n">
        <x:v>22658</x:v>
      </x:c>
      <x:c r="Q265" s="169" t="n">
        <x:v>116796681</x:v>
      </x:c>
      <x:c r="R265" s="169" t="n">
        <x:v>36602566</x:v>
      </x:c>
      <x:c r="S265" s="171" t="n">
        <x:f>IF(Q265&gt;0,R265/Q265,"")</x:f>
        <x:v>0.3133870387977891</x:v>
      </x:c>
      <x:c r="T265" s="166" t="n">
        <x:f>IF(L265&gt;0,IF(N265&lt;0,1,0),"")</x:f>
        <x:v>0</x:v>
      </x:c>
      <x:c r="U265" s="166" t="n">
        <x:f>IF(Q265&gt;0,IF(S265&lt;$X$2,1,IF(S265&lt;$X$3,2,3)),"")</x:f>
        <x:v>2</x:v>
      </x:c>
    </x:row>
    <x:row r="266">
      <x:c r="A266" s="166" t="str">
        <x:v>106444012</x:v>
      </x:c>
      <x:c r="B266" s="166" t="str">
        <x:v>SUTTER MATERNITY AND SURGERY CENTER OF SANTA CRUZ</x:v>
      </x:c>
      <x:c r="C266" s="166" t="str">
        <x:v>Santa Cruz</x:v>
      </x:c>
      <x:c r="D266" s="166" t="str">
        <x:v>08 - MID-COAST</x:v>
      </x:c>
      <x:c r="E266" s="166" t="str">
        <x:v>Non-Profit</x:v>
      </x:c>
      <x:c r="F266" s="169" t="n">
        <x:v>366</x:v>
      </x:c>
      <x:c r="G266" s="169" t="n">
        <x:v>28</x:v>
      </x:c>
      <x:c r="H266" s="169" t="n">
        <x:v>28</x:v>
      </x:c>
      <x:c r="I266" s="169" t="n">
        <x:v>2078</x:v>
      </x:c>
      <x:c r="J266" s="169" t="n">
        <x:v>822</x:v>
      </x:c>
      <x:c r="K266" s="169" t="n">
        <x:v>5712.853</x:v>
      </x:c>
      <x:c r="L266" s="169" t="n">
        <x:v>93545608</x:v>
      </x:c>
      <x:c r="M266" s="169" t="n">
        <x:v>89498691</x:v>
      </x:c>
      <x:c r="N266" s="169" t="n">
        <x:v>4046917</x:v>
      </x:c>
      <x:c r="O266" s="166" t="str"/>
      <x:c r="P266" s="169" t="n">
        <x:v>0</x:v>
      </x:c>
      <x:c r="Q266" s="169" t="n">
        <x:v>93115224</x:v>
      </x:c>
      <x:c r="R266" s="169" t="n">
        <x:v>4372372</x:v>
      </x:c>
      <x:c r="S266" s="171" t="n">
        <x:f>IF(Q266&gt;0,R266/Q266,"")</x:f>
        <x:v>0.04695657500646726</x:v>
      </x:c>
      <x:c r="T266" s="166" t="n">
        <x:f>IF(L266&gt;0,IF(N266&lt;0,1,0),"")</x:f>
        <x:v>0</x:v>
      </x:c>
      <x:c r="U266" s="166" t="n">
        <x:f>IF(Q266&gt;0,IF(S266&lt;$X$2,1,IF(S266&lt;$X$3,2,3)),"")</x:f>
        <x:v>1</x:v>
      </x:c>
    </x:row>
    <x:row r="267">
      <x:c r="A267" s="166" t="str">
        <x:v>106341051</x:v>
      </x:c>
      <x:c r="B267" s="166" t="str">
        <x:v>SUTTER MEDICAL CENTER - SACRAMENTO</x:v>
      </x:c>
      <x:c r="C267" s="166" t="str">
        <x:v>Sacramento</x:v>
      </x:c>
      <x:c r="D267" s="166" t="str">
        <x:v>02 - GOLDEN EMPIRE</x:v>
      </x:c>
      <x:c r="E267" s="166" t="str">
        <x:v>Non-Profit</x:v>
      </x:c>
      <x:c r="F267" s="169" t="n">
        <x:v>366</x:v>
      </x:c>
      <x:c r="G267" s="169" t="n">
        <x:v>523</x:v>
      </x:c>
      <x:c r="H267" s="169" t="n">
        <x:v>523</x:v>
      </x:c>
      <x:c r="I267" s="169" t="n">
        <x:v>155825</x:v>
      </x:c>
      <x:c r="J267" s="169" t="n">
        <x:v>32174</x:v>
      </x:c>
      <x:c r="K267" s="169" t="n">
        <x:v>54964.627</x:v>
      </x:c>
      <x:c r="L267" s="169" t="n">
        <x:v>1854031707</x:v>
      </x:c>
      <x:c r="M267" s="169" t="n">
        <x:v>1732552446</x:v>
      </x:c>
      <x:c r="N267" s="169" t="n">
        <x:v>121479261</x:v>
      </x:c>
      <x:c r="O267" s="166" t="str"/>
      <x:c r="P267" s="169" t="n">
        <x:v>112135</x:v>
      </x:c>
      <x:c r="Q267" s="169" t="n">
        <x:v>1826705448</x:v>
      </x:c>
      <x:c r="R267" s="169" t="n">
        <x:v>422870247</x:v>
      </x:c>
      <x:c r="S267" s="171" t="n">
        <x:f>IF(Q267&gt;0,R267/Q267,"")</x:f>
        <x:v>0.23149339564459437</x:v>
      </x:c>
      <x:c r="T267" s="166" t="n">
        <x:f>IF(L267&gt;0,IF(N267&lt;0,1,0),"")</x:f>
        <x:v>0</x:v>
      </x:c>
      <x:c r="U267" s="166" t="n">
        <x:f>IF(Q267&gt;0,IF(S267&lt;$X$2,1,IF(S267&lt;$X$3,2,3)),"")</x:f>
        <x:v>1</x:v>
      </x:c>
    </x:row>
    <x:row r="268">
      <x:c r="A268" s="166" t="str">
        <x:v>106311000</x:v>
      </x:c>
      <x:c r="B268" s="166" t="str">
        <x:v>SUTTER ROSEVILLE MEDICAL CENTER</x:v>
      </x:c>
      <x:c r="C268" s="166" t="str">
        <x:v>Placer</x:v>
      </x:c>
      <x:c r="D268" s="166" t="str">
        <x:v>02 - GOLDEN EMPIRE</x:v>
      </x:c>
      <x:c r="E268" s="166" t="str">
        <x:v>Non-Profit</x:v>
      </x:c>
      <x:c r="F268" s="169" t="n">
        <x:v>366</x:v>
      </x:c>
      <x:c r="G268" s="169" t="n">
        <x:v>418</x:v>
      </x:c>
      <x:c r="H268" s="169" t="n">
        <x:v>418</x:v>
      </x:c>
      <x:c r="I268" s="169" t="n">
        <x:v>131777</x:v>
      </x:c>
      <x:c r="J268" s="169" t="n">
        <x:v>28708</x:v>
      </x:c>
      <x:c r="K268" s="169" t="n">
        <x:v>45285.139</x:v>
      </x:c>
      <x:c r="L268" s="169" t="n">
        <x:v>1153179040</x:v>
      </x:c>
      <x:c r="M268" s="169" t="n">
        <x:v>1073341756</x:v>
      </x:c>
      <x:c r="N268" s="169" t="n">
        <x:v>79837284</x:v>
      </x:c>
      <x:c r="O268" s="166" t="str">
        <x:v>balance_sheet_variance</x:v>
      </x:c>
      <x:c r="P268" s="169" t="n">
        <x:v>113939</x:v>
      </x:c>
      <x:c r="Q268" s="169" t="n">
        <x:v>1146923652</x:v>
      </x:c>
      <x:c r="R268" s="169" t="n">
        <x:v>201338123</x:v>
      </x:c>
      <x:c r="S268" s="171" t="n">
        <x:f>IF(Q268&gt;0,R268/Q268,"")</x:f>
        <x:v>0.17554622982001247</x:v>
      </x:c>
      <x:c r="T268" s="166" t="n">
        <x:f>IF(L268&gt;0,IF(N268&lt;0,1,0),"")</x:f>
        <x:v>0</x:v>
      </x:c>
      <x:c r="U268" s="166" t="n">
        <x:f>IF(Q268&gt;0,IF(S268&lt;$X$2,1,IF(S268&lt;$X$3,2,3)),"")</x:f>
        <x:v>1</x:v>
      </x:c>
    </x:row>
    <x:row r="269">
      <x:c r="A269" s="166" t="str">
        <x:v>106494106</x:v>
      </x:c>
      <x:c r="B269" s="166" t="str">
        <x:v>SUTTER SANTA ROSA REGIONAL HOSPITAL</x:v>
      </x:c>
      <x:c r="C269" s="166" t="str">
        <x:v>Sonoma</x:v>
      </x:c>
      <x:c r="D269" s="166" t="str">
        <x:v>03 - NORTH BAY</x:v>
      </x:c>
      <x:c r="E269" s="166" t="str">
        <x:v>Non-Profit</x:v>
      </x:c>
      <x:c r="F269" s="169" t="n">
        <x:v>366</x:v>
      </x:c>
      <x:c r="G269" s="169" t="n">
        <x:v>124</x:v>
      </x:c>
      <x:c r="H269" s="169" t="n">
        <x:v>124</x:v>
      </x:c>
      <x:c r="I269" s="169" t="n">
        <x:v>35978</x:v>
      </x:c>
      <x:c r="J269" s="169" t="n">
        <x:v>8807</x:v>
      </x:c>
      <x:c r="K269" s="169" t="n">
        <x:v>17618.113</x:v>
      </x:c>
      <x:c r="L269" s="169" t="n">
        <x:v>503310217</x:v>
      </x:c>
      <x:c r="M269" s="169" t="n">
        <x:v>501574784</x:v>
      </x:c>
      <x:c r="N269" s="169" t="n">
        <x:v>1735433</x:v>
      </x:c>
      <x:c r="O269" s="166" t="str"/>
      <x:c r="P269" s="169" t="n">
        <x:v>42587</x:v>
      </x:c>
      <x:c r="Q269" s="169" t="n">
        <x:v>493324697</x:v>
      </x:c>
      <x:c r="R269" s="169" t="n">
        <x:v>153483825</x:v>
      </x:c>
      <x:c r="S269" s="171" t="n">
        <x:f>IF(Q269&gt;0,R269/Q269,"")</x:f>
        <x:v>0.3111213080013304</x:v>
      </x:c>
      <x:c r="T269" s="166" t="n">
        <x:f>IF(L269&gt;0,IF(N269&lt;0,1,0),"")</x:f>
        <x:v>0</x:v>
      </x:c>
      <x:c r="U269" s="166" t="n">
        <x:f>IF(Q269&gt;0,IF(S269&lt;$X$2,1,IF(S269&lt;$X$3,2,3)),"")</x:f>
        <x:v>2</x:v>
      </x:c>
    </x:row>
    <x:row r="270">
      <x:c r="A270" s="166" t="str">
        <x:v>106481094</x:v>
      </x:c>
      <x:c r="B270" s="166" t="str">
        <x:v>SUTTER SOLANO MEDICAL CENTER</x:v>
      </x:c>
      <x:c r="C270" s="166" t="str">
        <x:v>Solano</x:v>
      </x:c>
      <x:c r="D270" s="166" t="str">
        <x:v>03 - NORTH BAY</x:v>
      </x:c>
      <x:c r="E270" s="166" t="str">
        <x:v>Non-Profit</x:v>
      </x:c>
      <x:c r="F270" s="169" t="n">
        <x:v>366</x:v>
      </x:c>
      <x:c r="G270" s="169" t="n">
        <x:v>106</x:v>
      </x:c>
      <x:c r="H270" s="169" t="n">
        <x:v>106</x:v>
      </x:c>
      <x:c r="I270" s="169" t="n">
        <x:v>18995</x:v>
      </x:c>
      <x:c r="J270" s="169" t="n">
        <x:v>3850</x:v>
      </x:c>
      <x:c r="K270" s="169" t="n">
        <x:v>7751.37</x:v>
      </x:c>
      <x:c r="L270" s="169" t="n">
        <x:v>183029737</x:v>
      </x:c>
      <x:c r="M270" s="169" t="n">
        <x:v>186534847</x:v>
      </x:c>
      <x:c r="N270" s="169" t="n">
        <x:v>-3505110</x:v>
      </x:c>
      <x:c r="O270" s="166" t="str"/>
      <x:c r="P270" s="169" t="n">
        <x:v>32532</x:v>
      </x:c>
      <x:c r="Q270" s="169" t="n">
        <x:v>182481800</x:v>
      </x:c>
      <x:c r="R270" s="169" t="n">
        <x:v>67545080</x:v>
      </x:c>
      <x:c r="S270" s="171" t="n">
        <x:f>IF(Q270&gt;0,R270/Q270,"")</x:f>
        <x:v>0.3701469406812077</x:v>
      </x:c>
      <x:c r="T270" s="166" t="n">
        <x:f>IF(L270&gt;0,IF(N270&lt;0,1,0),"")</x:f>
        <x:v>1</x:v>
      </x:c>
      <x:c r="U270" s="166" t="n">
        <x:f>IF(Q270&gt;0,IF(S270&lt;$X$2,1,IF(S270&lt;$X$3,2,3)),"")</x:f>
        <x:v>2</x:v>
      </x:c>
    </x:row>
    <x:row r="271">
      <x:c r="A271" s="166" t="str">
        <x:v>106514030</x:v>
      </x:c>
      <x:c r="B271" s="166" t="str">
        <x:v>SUTTER SURGICAL HOSPITAL - NORTH VALLEY</x:v>
      </x:c>
      <x:c r="C271" s="166" t="str">
        <x:v>Sutter</x:v>
      </x:c>
      <x:c r="D271" s="166" t="str">
        <x:v>02 - GOLDEN EMPIRE</x:v>
      </x:c>
      <x:c r="E271" s="166" t="str">
        <x:v>Investor</x:v>
      </x:c>
      <x:c r="F271" s="169" t="n">
        <x:v>366</x:v>
      </x:c>
      <x:c r="G271" s="169" t="n">
        <x:v>14</x:v>
      </x:c>
      <x:c r="H271" s="169" t="n">
        <x:v>14</x:v>
      </x:c>
      <x:c r="I271" s="169" t="n">
        <x:v>698</x:v>
      </x:c>
      <x:c r="J271" s="169" t="n">
        <x:v>274</x:v>
      </x:c>
      <x:c r="K271" s="169" t="n">
        <x:v>1348.754</x:v>
      </x:c>
      <x:c r="L271" s="169" t="n">
        <x:v>52900393</x:v>
      </x:c>
      <x:c r="M271" s="169" t="n">
        <x:v>51245396</x:v>
      </x:c>
      <x:c r="N271" s="169" t="n">
        <x:v>1654997</x:v>
      </x:c>
      <x:c r="O271" s="166" t="str"/>
      <x:c r="P271" s="169" t="n">
        <x:v>0</x:v>
      </x:c>
      <x:c r="Q271" s="169" t="n">
        <x:v>39324019</x:v>
      </x:c>
      <x:c r="R271" s="169" t="n">
        <x:v>2236883</x:v>
      </x:c>
      <x:c r="S271" s="171" t="n">
        <x:f>IF(Q271&gt;0,R271/Q271,"")</x:f>
        <x:v>0.05688337705258458</x:v>
      </x:c>
      <x:c r="T271" s="166" t="n">
        <x:f>IF(L271&gt;0,IF(N271&lt;0,1,0),"")</x:f>
        <x:v>0</x:v>
      </x:c>
      <x:c r="U271" s="166" t="n">
        <x:f>IF(Q271&gt;0,IF(S271&lt;$X$2,1,IF(S271&lt;$X$3,2,3)),"")</x:f>
        <x:v>1</x:v>
      </x:c>
    </x:row>
    <x:row r="272">
      <x:c r="A272" s="166" t="str">
        <x:v>106391056</x:v>
      </x:c>
      <x:c r="B272" s="166" t="str">
        <x:v>SUTTER TRACY COMMUNITY HOSPITAL</x:v>
      </x:c>
      <x:c r="C272" s="166" t="str">
        <x:v>San Joaquin</x:v>
      </x:c>
      <x:c r="D272" s="166" t="str">
        <x:v>06 - NORTH SAN JOAQUIN</x:v>
      </x:c>
      <x:c r="E272" s="166" t="str">
        <x:v>Non-Profit</x:v>
      </x:c>
      <x:c r="F272" s="169" t="n">
        <x:v>366</x:v>
      </x:c>
      <x:c r="G272" s="169" t="n">
        <x:v>77</x:v>
      </x:c>
      <x:c r="H272" s="169" t="n">
        <x:v>77</x:v>
      </x:c>
      <x:c r="I272" s="169" t="n">
        <x:v>12356</x:v>
      </x:c>
      <x:c r="J272" s="169" t="n">
        <x:v>3718</x:v>
      </x:c>
      <x:c r="K272" s="169" t="n">
        <x:v>10388.535</x:v>
      </x:c>
      <x:c r="L272" s="169" t="n">
        <x:v>221373250</x:v>
      </x:c>
      <x:c r="M272" s="169" t="n">
        <x:v>172030514</x:v>
      </x:c>
      <x:c r="N272" s="169" t="n">
        <x:v>49342736</x:v>
      </x:c>
      <x:c r="O272" s="166" t="str"/>
      <x:c r="P272" s="169" t="n">
        <x:v>42074</x:v>
      </x:c>
      <x:c r="Q272" s="169" t="n">
        <x:v>220719780</x:v>
      </x:c>
      <x:c r="R272" s="169" t="n">
        <x:v>50936558</x:v>
      </x:c>
      <x:c r="S272" s="171" t="n">
        <x:f>IF(Q272&gt;0,R272/Q272,"")</x:f>
        <x:v>0.23077477695927387</x:v>
      </x:c>
      <x:c r="T272" s="166" t="n">
        <x:f>IF(L272&gt;0,IF(N272&lt;0,1,0),"")</x:f>
        <x:v>0</x:v>
      </x:c>
      <x:c r="U272" s="166" t="n">
        <x:f>IF(Q272&gt;0,IF(S272&lt;$X$2,1,IF(S272&lt;$X$3,2,3)),"")</x:f>
        <x:v>1</x:v>
      </x:c>
    </x:row>
    <x:row r="273">
      <x:c r="A273" s="166" t="str">
        <x:v>106291053</x:v>
      </x:c>
      <x:c r="B273" s="166" t="str">
        <x:v>TAHOE FOREST HOSPITAL</x:v>
      </x:c>
      <x:c r="C273" s="166" t="str">
        <x:v>Nevada</x:v>
      </x:c>
      <x:c r="D273" s="166" t="str">
        <x:v>02 - GOLDEN EMPIRE</x:v>
      </x:c>
      <x:c r="E273" s="166" t="str">
        <x:v>District</x:v>
      </x:c>
      <x:c r="F273" s="169" t="n">
        <x:v>366</x:v>
      </x:c>
      <x:c r="G273" s="169" t="n">
        <x:v>62</x:v>
      </x:c>
      <x:c r="H273" s="169" t="n">
        <x:v>62</x:v>
      </x:c>
      <x:c r="I273" s="169" t="n">
        <x:v>16530</x:v>
      </x:c>
      <x:c r="J273" s="169" t="n">
        <x:v>1572</x:v>
      </x:c>
      <x:c r="K273" s="169" t="n">
        <x:v>9933.555</x:v>
      </x:c>
      <x:c r="L273" s="169" t="n">
        <x:v>294966617</x:v>
      </x:c>
      <x:c r="M273" s="169" t="n">
        <x:v>285668330</x:v>
      </x:c>
      <x:c r="N273" s="169" t="n">
        <x:v>9298287</x:v>
      </x:c>
      <x:c r="O273" s="166" t="str"/>
      <x:c r="P273" s="169" t="n">
        <x:v>14031</x:v>
      </x:c>
      <x:c r="Q273" s="169" t="n">
        <x:v>287885460</x:v>
      </x:c>
      <x:c r="R273" s="169" t="n">
        <x:v>38369470</x:v>
      </x:c>
      <x:c r="S273" s="171" t="n">
        <x:f>IF(Q273&gt;0,R273/Q273,"")</x:f>
        <x:v>0.13328033308802745</x:v>
      </x:c>
      <x:c r="T273" s="166" t="n">
        <x:f>IF(L273&gt;0,IF(N273&lt;0,1,0),"")</x:f>
        <x:v>0</x:v>
      </x:c>
      <x:c r="U273" s="166" t="n">
        <x:f>IF(Q273&gt;0,IF(S273&lt;$X$2,1,IF(S273&lt;$X$3,2,3)),"")</x:f>
        <x:v>1</x:v>
      </x:c>
    </x:row>
    <x:row r="274">
      <x:c r="A274" s="166" t="str">
        <x:v>106334564</x:v>
      </x:c>
      <x:c r="B274" s="166" t="str">
        <x:v>TEMECULA VALLEY HOSPITAL</x:v>
      </x:c>
      <x:c r="C274" s="166" t="str">
        <x:v>Riverside</x:v>
      </x:c>
      <x:c r="D274" s="166" t="str">
        <x:v>12 - INLAND COUNTIES</x:v>
      </x:c>
      <x:c r="E274" s="166" t="str">
        <x:v>Investor</x:v>
      </x:c>
      <x:c r="F274" s="169" t="n">
        <x:v>366</x:v>
      </x:c>
      <x:c r="G274" s="169" t="n">
        <x:v>140</x:v>
      </x:c>
      <x:c r="H274" s="169" t="n">
        <x:v>140</x:v>
      </x:c>
      <x:c r="I274" s="169" t="n">
        <x:v>45483</x:v>
      </x:c>
      <x:c r="J274" s="169" t="n">
        <x:v>9252</x:v>
      </x:c>
      <x:c r="K274" s="169" t="n">
        <x:v>15059.788</x:v>
      </x:c>
      <x:c r="L274" s="169" t="n">
        <x:v>319182532</x:v>
      </x:c>
      <x:c r="M274" s="169" t="n">
        <x:v>288128979</x:v>
      </x:c>
      <x:c r="N274" s="169" t="n">
        <x:v>31053553</x:v>
      </x:c>
      <x:c r="O274" s="166" t="str"/>
      <x:c r="P274" s="169" t="n">
        <x:v>48562</x:v>
      </x:c>
      <x:c r="Q274" s="169" t="n">
        <x:v>306542368</x:v>
      </x:c>
      <x:c r="R274" s="169" t="n">
        <x:v>45147975</x:v>
      </x:c>
      <x:c r="S274" s="171" t="n">
        <x:f>IF(Q274&gt;0,R274/Q274,"")</x:f>
        <x:v>0.1472813539432174</x:v>
      </x:c>
      <x:c r="T274" s="166" t="n">
        <x:f>IF(L274&gt;0,IF(N274&lt;0,1,0),"")</x:f>
        <x:v>0</x:v>
      </x:c>
      <x:c r="U274" s="166" t="n">
        <x:f>IF(Q274&gt;0,IF(S274&lt;$X$2,1,IF(S274&lt;$X$3,2,3)),"")</x:f>
        <x:v>1</x:v>
      </x:c>
    </x:row>
    <x:row r="275">
      <x:c r="A275" s="166" t="str">
        <x:v>106190422</x:v>
      </x:c>
      <x:c r="B275" s="166" t="str">
        <x:v>TORRANCE MEMORIAL MEDICAL CENTER</x:v>
      </x:c>
      <x:c r="C275" s="166" t="str">
        <x:v>Los Angeles</x:v>
      </x:c>
      <x:c r="D275" s="166" t="str">
        <x:v>11 - LOS ANGELES COUNTY</x:v>
      </x:c>
      <x:c r="E275" s="166" t="str">
        <x:v>Non-Profit</x:v>
      </x:c>
      <x:c r="F275" s="169" t="n">
        <x:v>366</x:v>
      </x:c>
      <x:c r="G275" s="169" t="n">
        <x:v>585</x:v>
      </x:c>
      <x:c r="H275" s="169" t="n">
        <x:v>533</x:v>
      </x:c>
      <x:c r="I275" s="169" t="n">
        <x:v>133355</x:v>
      </x:c>
      <x:c r="J275" s="169" t="n">
        <x:v>26759</x:v>
      </x:c>
      <x:c r="K275" s="169" t="n">
        <x:v>46549.966</x:v>
      </x:c>
      <x:c r="L275" s="169" t="n">
        <x:v>878812001</x:v>
      </x:c>
      <x:c r="M275" s="169" t="n">
        <x:v>886471169</x:v>
      </x:c>
      <x:c r="N275" s="169" t="n">
        <x:v>-7659168</x:v>
      </x:c>
      <x:c r="O275" s="166" t="str"/>
      <x:c r="P275" s="169" t="n">
        <x:v>107266</x:v>
      </x:c>
      <x:c r="Q275" s="169" t="n">
        <x:v>846486444</x:v>
      </x:c>
      <x:c r="R275" s="169" t="n">
        <x:v>62830707</x:v>
      </x:c>
      <x:c r="S275" s="171" t="n">
        <x:f>IF(Q275&gt;0,R275/Q275,"")</x:f>
        <x:v>0.0742252961584344</x:v>
      </x:c>
      <x:c r="T275" s="166" t="n">
        <x:f>IF(L275&gt;0,IF(N275&lt;0,1,0),"")</x:f>
        <x:v>1</x:v>
      </x:c>
      <x:c r="U275" s="166" t="n">
        <x:f>IF(Q275&gt;0,IF(S275&lt;$X$2,1,IF(S275&lt;$X$3,2,3)),"")</x:f>
        <x:v>1</x:v>
      </x:c>
    </x:row>
    <x:row r="276">
      <x:c r="A276" s="166" t="str">
        <x:v>106364451</x:v>
      </x:c>
      <x:c r="B276" s="166" t="str">
        <x:v>TOTALLY KIDS REHABILITATION HOSPITAL</x:v>
      </x:c>
      <x:c r="C276" s="166" t="str">
        <x:v>San Bernardino</x:v>
      </x:c>
      <x:c r="D276" s="166" t="str">
        <x:v>12 - INLAND COUNTIES</x:v>
      </x:c>
      <x:c r="E276" s="166" t="str">
        <x:v>Investor</x:v>
      </x:c>
      <x:c r="F276" s="169" t="n">
        <x:v>366</x:v>
      </x:c>
      <x:c r="G276" s="169" t="n">
        <x:v>81</x:v>
      </x:c>
      <x:c r="H276" s="169" t="n">
        <x:v>81</x:v>
      </x:c>
      <x:c r="I276" s="169" t="n">
        <x:v>22208</x:v>
      </x:c>
      <x:c r="J276" s="169" t="n">
        <x:v>195</x:v>
      </x:c>
      <x:c r="K276" s="169" t="n">
        <x:v>195.357</x:v>
      </x:c>
      <x:c r="L276" s="169" t="n">
        <x:v>33584467</x:v>
      </x:c>
      <x:c r="M276" s="169" t="n">
        <x:v>35837949</x:v>
      </x:c>
      <x:c r="N276" s="169" t="n">
        <x:v>-2253482</x:v>
      </x:c>
      <x:c r="O276" s="166" t="str"/>
      <x:c r="P276" s="169" t="n">
        <x:v>0</x:v>
      </x:c>
      <x:c r="Q276" s="169" t="n">
        <x:v>33583753</x:v>
      </x:c>
      <x:c r="R276" s="169" t="n">
        <x:v>28246936</x:v>
      </x:c>
      <x:c r="S276" s="171" t="n">
        <x:f>IF(Q276&gt;0,R276/Q276,"")</x:f>
        <x:v>0.8410893207796043</x:v>
      </x:c>
      <x:c r="T276" s="166" t="n">
        <x:f>IF(L276&gt;0,IF(N276&lt;0,1,0),"")</x:f>
        <x:v>1</x:v>
      </x:c>
      <x:c r="U276" s="166" t="n">
        <x:f>IF(Q276&gt;0,IF(S276&lt;$X$2,1,IF(S276&lt;$X$3,2,3)),"")</x:f>
        <x:v>3</x:v>
      </x:c>
    </x:row>
    <x:row r="277">
      <x:c r="A277" s="166" t="str">
        <x:v>106370780</x:v>
      </x:c>
      <x:c r="B277" s="166" t="str">
        <x:v>TRI-CITY MEDICAL CENTER</x:v>
      </x:c>
      <x:c r="C277" s="166" t="str">
        <x:v>San Diego</x:v>
      </x:c>
      <x:c r="D277" s="166" t="str">
        <x:v>14 - SAN DIEGO / IMPERIAL</x:v>
      </x:c>
      <x:c r="E277" s="166" t="str">
        <x:v>District</x:v>
      </x:c>
      <x:c r="F277" s="169" t="n">
        <x:v>366</x:v>
      </x:c>
      <x:c r="G277" s="169" t="n">
        <x:v>386</x:v>
      </x:c>
      <x:c r="H277" s="169" t="n">
        <x:v>273</x:v>
      </x:c>
      <x:c r="I277" s="169" t="n">
        <x:v>41709</x:v>
      </x:c>
      <x:c r="J277" s="169" t="n">
        <x:v>7658</x:v>
      </x:c>
      <x:c r="K277" s="169" t="n">
        <x:v>14681.562</x:v>
      </x:c>
      <x:c r="L277" s="169" t="n">
        <x:v>285964526</x:v>
      </x:c>
      <x:c r="M277" s="169" t="n">
        <x:v>329262142</x:v>
      </x:c>
      <x:c r="N277" s="169" t="n">
        <x:v>-43297616</x:v>
      </x:c>
      <x:c r="O277" s="166" t="str"/>
      <x:c r="P277" s="169" t="n">
        <x:v>44409</x:v>
      </x:c>
      <x:c r="Q277" s="169" t="n">
        <x:v>279599838</x:v>
      </x:c>
      <x:c r="R277" s="169" t="n">
        <x:v>47521875</x:v>
      </x:c>
      <x:c r="S277" s="171" t="n">
        <x:f>IF(Q277&gt;0,R277/Q277,"")</x:f>
        <x:v>0.16996388603057774</x:v>
      </x:c>
      <x:c r="T277" s="166" t="n">
        <x:f>IF(L277&gt;0,IF(N277&lt;0,1,0),"")</x:f>
        <x:v>1</x:v>
      </x:c>
      <x:c r="U277" s="166" t="n">
        <x:f>IF(Q277&gt;0,IF(S277&lt;$X$2,1,IF(S277&lt;$X$3,2,3)),"")</x:f>
        <x:v>1</x:v>
      </x:c>
    </x:row>
    <x:row r="278">
      <x:c r="A278" s="166" t="str">
        <x:v>106531059</x:v>
      </x:c>
      <x:c r="B278" s="166" t="str">
        <x:v>TRINITY HOSPITAL</x:v>
      </x:c>
      <x:c r="C278" s="166" t="str">
        <x:v>Trinity</x:v>
      </x:c>
      <x:c r="D278" s="166" t="str">
        <x:v>01 - NORTHERN CALIFORNIA</x:v>
      </x:c>
      <x:c r="E278" s="166" t="str">
        <x:v>District</x:v>
      </x:c>
      <x:c r="F278" s="169" t="n">
        <x:v>366</x:v>
      </x:c>
      <x:c r="G278" s="169" t="n">
        <x:v>38</x:v>
      </x:c>
      <x:c r="H278" s="169" t="n">
        <x:v>38</x:v>
      </x:c>
      <x:c r="I278" s="169" t="n">
        <x:v>6859</x:v>
      </x:c>
      <x:c r="J278" s="169" t="n">
        <x:v>217</x:v>
      </x:c>
      <x:c r="K278" s="169" t="n">
        <x:v>694.418</x:v>
      </x:c>
      <x:c r="L278" s="169" t="n">
        <x:v>36918380</x:v>
      </x:c>
      <x:c r="M278" s="169" t="n">
        <x:v>31374895</x:v>
      </x:c>
      <x:c r="N278" s="169" t="n">
        <x:v>5543485</x:v>
      </x:c>
      <x:c r="O278" s="166" t="str"/>
      <x:c r="P278" s="169" t="n">
        <x:v>5567</x:v>
      </x:c>
      <x:c r="Q278" s="169" t="n">
        <x:v>36524648</x:v>
      </x:c>
      <x:c r="R278" s="169" t="n">
        <x:v>16793622</x:v>
      </x:c>
      <x:c r="S278" s="171" t="n">
        <x:f>IF(Q278&gt;0,R278/Q278,"")</x:f>
        <x:v>0.45978874320705293</x:v>
      </x:c>
      <x:c r="T278" s="166" t="n">
        <x:f>IF(L278&gt;0,IF(N278&lt;0,1,0),"")</x:f>
        <x:v>0</x:v>
      </x:c>
      <x:c r="U278" s="166" t="n">
        <x:f>IF(Q278&gt;0,IF(S278&lt;$X$2,1,IF(S278&lt;$X$3,2,3)),"")</x:f>
        <x:v>2</x:v>
      </x:c>
    </x:row>
    <x:row r="279">
      <x:c r="A279" s="166" t="str">
        <x:v>106301175</x:v>
      </x:c>
      <x:c r="B279" s="166" t="str">
        <x:v>UCI HEALTH-FOUNTAIN VALLEY</x:v>
      </x:c>
      <x:c r="C279" s="166" t="str">
        <x:v>Orange</x:v>
      </x:c>
      <x:c r="D279" s="166" t="str">
        <x:v>13 - ORANGE COUNTY</x:v>
      </x:c>
      <x:c r="E279" s="166" t="str">
        <x:v>Non-Profit</x:v>
      </x:c>
      <x:c r="F279" s="169" t="n">
        <x:v>96</x:v>
      </x:c>
      <x:c r="G279" s="169" t="n">
        <x:v>400</x:v>
      </x:c>
      <x:c r="H279" s="169" t="n">
        <x:v>334</x:v>
      </x:c>
      <x:c r="I279" s="169" t="n">
        <x:v>20766</x:v>
      </x:c>
      <x:c r="J279" s="169" t="n">
        <x:v>3779</x:v>
      </x:c>
      <x:c r="K279" s="169" t="n">
        <x:v>5204.75</x:v>
      </x:c>
      <x:c r="L279" s="169" t="n">
        <x:v>73819336</x:v>
      </x:c>
      <x:c r="M279" s="169" t="n">
        <x:v>118662659</x:v>
      </x:c>
      <x:c r="N279" s="169" t="n">
        <x:v>-44843323</x:v>
      </x:c>
      <x:c r="O279" s="166" t="str">
        <x:v>nonstandard_reporting_period</x:v>
      </x:c>
      <x:c r="P279" s="169" t="n">
        <x:v>12520</x:v>
      </x:c>
      <x:c r="Q279" s="169" t="n">
        <x:v>73698642</x:v>
      </x:c>
      <x:c r="R279" s="169" t="n">
        <x:v>26903378</x:v>
      </x:c>
      <x:c r="S279" s="171" t="n">
        <x:f>IF(Q279&gt;0,R279/Q279,"")</x:f>
        <x:v>0.36504577655582854</x:v>
      </x:c>
      <x:c r="T279" s="166" t="n">
        <x:f>IF(L279&gt;0,IF(N279&lt;0,1,0),"")</x:f>
        <x:v>1</x:v>
      </x:c>
      <x:c r="U279" s="166" t="n">
        <x:f>IF(Q279&gt;0,IF(S279&lt;$X$2,1,IF(S279&lt;$X$3,2,3)),"")</x:f>
        <x:v>2</x:v>
      </x:c>
    </x:row>
    <x:row r="280">
      <x:c r="A280" s="166" t="str">
        <x:v>106190240</x:v>
      </x:c>
      <x:c r="B280" s="166" t="str">
        <x:v>UCI HEALTH-LAKEWOOD</x:v>
      </x:c>
      <x:c r="C280" s="166" t="str">
        <x:v>Los Angeles</x:v>
      </x:c>
      <x:c r="D280" s="166" t="str">
        <x:v>11 - LOS ANGELES COUNTY</x:v>
      </x:c>
      <x:c r="E280" s="166" t="str">
        <x:v>Non-Profit</x:v>
      </x:c>
      <x:c r="F280" s="169" t="n">
        <x:v>96</x:v>
      </x:c>
      <x:c r="G280" s="169" t="n">
        <x:v>172</x:v>
      </x:c>
      <x:c r="H280" s="169" t="n">
        <x:v>172</x:v>
      </x:c>
      <x:c r="I280" s="169" t="n">
        <x:v>13694</x:v>
      </x:c>
      <x:c r="J280" s="169" t="n">
        <x:v>2285</x:v>
      </x:c>
      <x:c r="K280" s="169" t="n">
        <x:v>3313.594</x:v>
      </x:c>
      <x:c r="L280" s="169" t="n">
        <x:v>62597797</x:v>
      </x:c>
      <x:c r="M280" s="169" t="n">
        <x:v>80817226</x:v>
      </x:c>
      <x:c r="N280" s="169" t="n">
        <x:v>-18219429</x:v>
      </x:c>
      <x:c r="O280" s="166" t="str">
        <x:v>nonstandard_reporting_period</x:v>
      </x:c>
      <x:c r="P280" s="169" t="n">
        <x:v>10111</x:v>
      </x:c>
      <x:c r="Q280" s="169" t="n">
        <x:v>62537426</x:v>
      </x:c>
      <x:c r="R280" s="169" t="n">
        <x:v>9149681</x:v>
      </x:c>
      <x:c r="S280" s="171" t="n">
        <x:f>IF(Q280&gt;0,R280/Q280,"")</x:f>
        <x:v>0.14630728485691114</x:v>
      </x:c>
      <x:c r="T280" s="166" t="n">
        <x:f>IF(L280&gt;0,IF(N280&lt;0,1,0),"")</x:f>
        <x:v>1</x:v>
      </x:c>
      <x:c r="U280" s="166" t="n">
        <x:f>IF(Q280&gt;0,IF(S280&lt;$X$2,1,IF(S280&lt;$X$3,2,3)),"")</x:f>
        <x:v>1</x:v>
      </x:c>
    </x:row>
    <x:row r="281">
      <x:c r="A281" s="166" t="str">
        <x:v>106301248</x:v>
      </x:c>
      <x:c r="B281" s="166" t="str">
        <x:v>UCI HEALTH-LOS ALAMITOS</x:v>
      </x:c>
      <x:c r="C281" s="166" t="str">
        <x:v>Orange</x:v>
      </x:c>
      <x:c r="D281" s="166" t="str">
        <x:v>13 - ORANGE COUNTY</x:v>
      </x:c>
      <x:c r="E281" s="166" t="str">
        <x:v>Non-Profit</x:v>
      </x:c>
      <x:c r="F281" s="169" t="n">
        <x:v>96</x:v>
      </x:c>
      <x:c r="G281" s="169" t="n">
        <x:v>172</x:v>
      </x:c>
      <x:c r="H281" s="169" t="n">
        <x:v>172</x:v>
      </x:c>
      <x:c r="I281" s="169" t="n">
        <x:v>13435</x:v>
      </x:c>
      <x:c r="J281" s="169" t="n">
        <x:v>2195</x:v>
      </x:c>
      <x:c r="K281" s="169" t="n">
        <x:v>3356.515</x:v>
      </x:c>
      <x:c r="L281" s="169" t="n">
        <x:v>71266276</x:v>
      </x:c>
      <x:c r="M281" s="169" t="n">
        <x:v>68950523</x:v>
      </x:c>
      <x:c r="N281" s="169" t="n">
        <x:v>2315753</x:v>
      </x:c>
      <x:c r="O281" s="166" t="str">
        <x:v>nonstandard_reporting_period</x:v>
      </x:c>
      <x:c r="P281" s="169" t="n">
        <x:v>9025</x:v>
      </x:c>
      <x:c r="Q281" s="169" t="n">
        <x:v>70977030</x:v>
      </x:c>
      <x:c r="R281" s="169" t="n">
        <x:v>4492745</x:v>
      </x:c>
      <x:c r="S281" s="171" t="n">
        <x:f>IF(Q281&gt;0,R281/Q281,"")</x:f>
        <x:v>0.06329857701850866</x:v>
      </x:c>
      <x:c r="T281" s="166" t="n">
        <x:f>IF(L281&gt;0,IF(N281&lt;0,1,0),"")</x:f>
        <x:v>0</x:v>
      </x:c>
      <x:c r="U281" s="166" t="n">
        <x:f>IF(Q281&gt;0,IF(S281&lt;$X$2,1,IF(S281&lt;$X$3,2,3)),"")</x:f>
        <x:v>1</x:v>
      </x:c>
    </x:row>
    <x:row r="282">
      <x:c r="A282" s="166" t="str">
        <x:v>106301297</x:v>
      </x:c>
      <x:c r="B282" s="166" t="str">
        <x:v>UCI HEALTH-PLACENTIA LINDA</x:v>
      </x:c>
      <x:c r="C282" s="166" t="str">
        <x:v>Orange</x:v>
      </x:c>
      <x:c r="D282" s="166" t="str">
        <x:v>13 - ORANGE COUNTY</x:v>
      </x:c>
      <x:c r="E282" s="166" t="str">
        <x:v>Non-Profit</x:v>
      </x:c>
      <x:c r="F282" s="169" t="n">
        <x:v>96</x:v>
      </x:c>
      <x:c r="G282" s="169" t="n">
        <x:v>114</x:v>
      </x:c>
      <x:c r="H282" s="169" t="n">
        <x:v>82</x:v>
      </x:c>
      <x:c r="I282" s="169" t="n">
        <x:v>2954</x:v>
      </x:c>
      <x:c r="J282" s="169" t="n">
        <x:v>814</x:v>
      </x:c>
      <x:c r="K282" s="169" t="n">
        <x:v>2089.35</x:v>
      </x:c>
      <x:c r="L282" s="169" t="n">
        <x:v>28180324</x:v>
      </x:c>
      <x:c r="M282" s="169" t="n">
        <x:v>37149266</x:v>
      </x:c>
      <x:c r="N282" s="169" t="n">
        <x:v>-8968942</x:v>
      </x:c>
      <x:c r="O282" s="166" t="str">
        <x:v>nonstandard_reporting_period</x:v>
      </x:c>
      <x:c r="P282" s="169" t="n">
        <x:v>7731</x:v>
      </x:c>
      <x:c r="Q282" s="169" t="n">
        <x:v>28099316</x:v>
      </x:c>
      <x:c r="R282" s="169" t="n">
        <x:v>3909288</x:v>
      </x:c>
      <x:c r="S282" s="171" t="n">
        <x:f>IF(Q282&gt;0,R282/Q282,"")</x:f>
        <x:v>0.1391239558998518</x:v>
      </x:c>
      <x:c r="T282" s="166" t="n">
        <x:f>IF(L282&gt;0,IF(N282&lt;0,1,0),"")</x:f>
        <x:v>1</x:v>
      </x:c>
      <x:c r="U282" s="166" t="n">
        <x:f>IF(Q282&gt;0,IF(S282&lt;$X$2,1,IF(S282&lt;$X$3,2,3)),"")</x:f>
        <x:v>1</x:v>
      </x:c>
    </x:row>
    <x:row r="283">
      <x:c r="A283" s="166" t="str">
        <x:v>106190859</x:v>
      </x:c>
      <x:c r="B283" s="166" t="str">
        <x:v>UCLA WEST VALLEY MEDICAL CENTER</x:v>
      </x:c>
      <x:c r="C283" s="166" t="str">
        <x:v>Los Angeles</x:v>
      </x:c>
      <x:c r="D283" s="166" t="str">
        <x:v>11 - LOS ANGELES COUNTY</x:v>
      </x:c>
      <x:c r="E283" s="166" t="str">
        <x:v>Non-Profit</x:v>
      </x:c>
      <x:c r="F283" s="169" t="n">
        <x:v>94</x:v>
      </x:c>
      <x:c r="G283" s="169" t="n">
        <x:v>260</x:v>
      </x:c>
      <x:c r="H283" s="169" t="n">
        <x:v>260</x:v>
      </x:c>
      <x:c r="I283" s="169" t="n">
        <x:v>10288</x:v>
      </x:c>
      <x:c r="J283" s="169" t="n">
        <x:v>1930</x:v>
      </x:c>
      <x:c r="K283" s="169" t="n">
        <x:v>3062.884</x:v>
      </x:c>
      <x:c r="L283" s="169" t="n">
        <x:v>30858008</x:v>
      </x:c>
      <x:c r="M283" s="169" t="n">
        <x:v>72651215</x:v>
      </x:c>
      <x:c r="N283" s="169" t="n">
        <x:v>-41793207</x:v>
      </x:c>
      <x:c r="O283" s="166" t="str">
        <x:v>nonstandard_reporting_period</x:v>
      </x:c>
      <x:c r="P283" s="169" t="n">
        <x:v>17722</x:v>
      </x:c>
      <x:c r="Q283" s="169" t="n">
        <x:v>30579017</x:v>
      </x:c>
      <x:c r="R283" s="169" t="n">
        <x:v>3019960</x:v>
      </x:c>
      <x:c r="S283" s="171" t="n">
        <x:f>IF(Q283&gt;0,R283/Q283,"")</x:f>
        <x:v>0.09875922434001067</x:v>
      </x:c>
      <x:c r="T283" s="166" t="n">
        <x:f>IF(L283&gt;0,IF(N283&lt;0,1,0),"")</x:f>
        <x:v>1</x:v>
      </x:c>
      <x:c r="U283" s="166" t="n">
        <x:f>IF(Q283&gt;0,IF(S283&lt;$X$2,1,IF(S283&lt;$X$3,2,3)),"")</x:f>
        <x:v>1</x:v>
      </x:c>
    </x:row>
    <x:row r="284">
      <x:c r="A284" s="166" t="str">
        <x:v>106010776</x:v>
      </x:c>
      <x:c r="B284" s="166" t="str">
        <x:v>UCSF BENIOFF CHILDREN'S HOSPITAL OAKLAND</x:v>
      </x:c>
      <x:c r="C284" s="166" t="str">
        <x:v>Alameda</x:v>
      </x:c>
      <x:c r="D284" s="166" t="str">
        <x:v>05 - EAST BAY</x:v>
      </x:c>
      <x:c r="E284" s="166" t="str">
        <x:v>Non-Profit</x:v>
      </x:c>
      <x:c r="F284" s="169" t="n">
        <x:v>366</x:v>
      </x:c>
      <x:c r="G284" s="169" t="n">
        <x:v>163</x:v>
      </x:c>
      <x:c r="H284" s="169" t="n">
        <x:v>163</x:v>
      </x:c>
      <x:c r="I284" s="169" t="n">
        <x:v>39922</x:v>
      </x:c>
      <x:c r="J284" s="169" t="n">
        <x:v>7386</x:v>
      </x:c>
      <x:c r="K284" s="169" t="n">
        <x:v>15827.081</x:v>
      </x:c>
      <x:c r="L284" s="169" t="n">
        <x:v>863714094</x:v>
      </x:c>
      <x:c r="M284" s="169" t="n">
        <x:v>805244135</x:v>
      </x:c>
      <x:c r="N284" s="169" t="n">
        <x:v>58469959</x:v>
      </x:c>
      <x:c r="O284" s="166" t="str"/>
      <x:c r="P284" s="169" t="n">
        <x:v>44982</x:v>
      </x:c>
      <x:c r="Q284" s="169" t="n">
        <x:v>820672959</x:v>
      </x:c>
      <x:c r="R284" s="169" t="n">
        <x:v>519152632</x:v>
      </x:c>
      <x:c r="S284" s="171" t="n">
        <x:f>IF(Q284&gt;0,R284/Q284,"")</x:f>
        <x:v>0.6325938076875274</x:v>
      </x:c>
      <x:c r="T284" s="166" t="n">
        <x:f>IF(L284&gt;0,IF(N284&lt;0,1,0),"")</x:f>
        <x:v>0</x:v>
      </x:c>
      <x:c r="U284" s="166" t="n">
        <x:f>IF(Q284&gt;0,IF(S284&lt;$X$2,1,IF(S284&lt;$X$3,2,3)),"")</x:f>
        <x:v>3</x:v>
      </x:c>
    </x:row>
    <x:row r="285">
      <x:c r="A285" s="166" t="str">
        <x:v>106381154</x:v>
      </x:c>
      <x:c r="B285" s="166" t="str">
        <x:v>UCSF MEDICAL CENTER</x:v>
      </x:c>
      <x:c r="C285" s="166" t="str">
        <x:v>San Francisco</x:v>
      </x:c>
      <x:c r="D285" s="166" t="str">
        <x:v>04 - WEST BAY</x:v>
      </x:c>
      <x:c r="E285" s="166" t="str">
        <x:v>Non-Profit</x:v>
      </x:c>
      <x:c r="F285" s="169" t="n">
        <x:v>366</x:v>
      </x:c>
      <x:c r="G285" s="169" t="n">
        <x:v>887</x:v>
      </x:c>
      <x:c r="H285" s="169" t="n">
        <x:v>887</x:v>
      </x:c>
      <x:c r="I285" s="169" t="n">
        <x:v>272474</x:v>
      </x:c>
      <x:c r="J285" s="169" t="n">
        <x:v>36780</x:v>
      </x:c>
      <x:c r="K285" s="169" t="n">
        <x:v>71401.467</x:v>
      </x:c>
      <x:c r="L285" s="169" t="n">
        <x:v>6221354645</x:v>
      </x:c>
      <x:c r="M285" s="169" t="n">
        <x:v>5948483163</x:v>
      </x:c>
      <x:c r="N285" s="169" t="n">
        <x:v>272871482</x:v>
      </x:c>
      <x:c r="O285" s="166" t="str"/>
      <x:c r="P285" s="169" t="n">
        <x:v>63054</x:v>
      </x:c>
      <x:c r="Q285" s="169" t="n">
        <x:v>6169074406</x:v>
      </x:c>
      <x:c r="R285" s="169" t="n">
        <x:v>1014308106</x:v>
      </x:c>
      <x:c r="S285" s="171" t="n">
        <x:f>IF(Q285&gt;0,R285/Q285,"")</x:f>
        <x:v>0.16441819943255845</x:v>
      </x:c>
      <x:c r="T285" s="166" t="n">
        <x:f>IF(L285&gt;0,IF(N285&lt;0,1,0),"")</x:f>
        <x:v>0</x:v>
      </x:c>
      <x:c r="U285" s="166" t="n">
        <x:f>IF(Q285&gt;0,IF(S285&lt;$X$2,1,IF(S285&lt;$X$3,2,3)),"")</x:f>
        <x:v>1</x:v>
      </x:c>
    </x:row>
    <x:row r="286">
      <x:c r="A286" s="166" t="str">
        <x:v>106341006</x:v>
      </x:c>
      <x:c r="B286" s="166" t="str">
        <x:v>UNIVERSITY OF CALIFORNIA DAVIS MEDICAL CENTER</x:v>
      </x:c>
      <x:c r="C286" s="166" t="str">
        <x:v>Sacramento</x:v>
      </x:c>
      <x:c r="D286" s="166" t="str">
        <x:v>02 - GOLDEN EMPIRE</x:v>
      </x:c>
      <x:c r="E286" s="166" t="str">
        <x:v>Non-Profit</x:v>
      </x:c>
      <x:c r="F286" s="169" t="n">
        <x:v>366</x:v>
      </x:c>
      <x:c r="G286" s="169" t="n">
        <x:v>651</x:v>
      </x:c>
      <x:c r="H286" s="169" t="n">
        <x:v>660</x:v>
      </x:c>
      <x:c r="I286" s="169" t="n">
        <x:v>212845</x:v>
      </x:c>
      <x:c r="J286" s="169" t="n">
        <x:v>33722</x:v>
      </x:c>
      <x:c r="K286" s="169" t="n">
        <x:v>61891.439</x:v>
      </x:c>
      <x:c r="L286" s="169" t="n">
        <x:v>3930443018</x:v>
      </x:c>
      <x:c r="M286" s="169" t="n">
        <x:v>3863295386</x:v>
      </x:c>
      <x:c r="N286" s="169" t="n">
        <x:v>67147632</x:v>
      </x:c>
      <x:c r="O286" s="166" t="str"/>
      <x:c r="P286" s="169" t="n">
        <x:v>93165</x:v>
      </x:c>
      <x:c r="Q286" s="169" t="n">
        <x:v>3850128631</x:v>
      </x:c>
      <x:c r="R286" s="169" t="n">
        <x:v>1078668951</x:v>
      </x:c>
      <x:c r="S286" s="171" t="n">
        <x:f>IF(Q286&gt;0,R286/Q286,"")</x:f>
        <x:v>0.28016439303219737</x:v>
      </x:c>
      <x:c r="T286" s="166" t="n">
        <x:f>IF(L286&gt;0,IF(N286&lt;0,1,0),"")</x:f>
        <x:v>0</x:v>
      </x:c>
      <x:c r="U286" s="166" t="n">
        <x:f>IF(Q286&gt;0,IF(S286&lt;$X$2,1,IF(S286&lt;$X$3,2,3)),"")</x:f>
        <x:v>2</x:v>
      </x:c>
    </x:row>
    <x:row r="287">
      <x:c r="A287" s="166" t="str">
        <x:v>106301279</x:v>
      </x:c>
      <x:c r="B287" s="166" t="str">
        <x:v>UNIVERSITY OF CALIFORNIA IRVINE MEDICAL CENTER</x:v>
      </x:c>
      <x:c r="C287" s="166" t="str">
        <x:v>Orange</x:v>
      </x:c>
      <x:c r="D287" s="166" t="str">
        <x:v>13 - ORANGE COUNTY</x:v>
      </x:c>
      <x:c r="E287" s="166" t="str">
        <x:v>Non-Profit</x:v>
      </x:c>
      <x:c r="F287" s="169" t="n">
        <x:v>366</x:v>
      </x:c>
      <x:c r="G287" s="169" t="n">
        <x:v>459</x:v>
      </x:c>
      <x:c r="H287" s="169" t="n">
        <x:v>459</x:v>
      </x:c>
      <x:c r="I287" s="169" t="n">
        <x:v>148308</x:v>
      </x:c>
      <x:c r="J287" s="169" t="n">
        <x:v>24793</x:v>
      </x:c>
      <x:c r="K287" s="169" t="n">
        <x:v>49574.653</x:v>
      </x:c>
      <x:c r="L287" s="169" t="n">
        <x:v>2180651901</x:v>
      </x:c>
      <x:c r="M287" s="169" t="n">
        <x:v>2187595300</x:v>
      </x:c>
      <x:c r="N287" s="169" t="n">
        <x:v>-6943399</x:v>
      </x:c>
      <x:c r="O287" s="166" t="str"/>
      <x:c r="P287" s="169" t="n">
        <x:v>65496</x:v>
      </x:c>
      <x:c r="Q287" s="169" t="n">
        <x:v>2060134003</x:v>
      </x:c>
      <x:c r="R287" s="169" t="n">
        <x:v>582874087</x:v>
      </x:c>
      <x:c r="S287" s="171" t="n">
        <x:f>IF(Q287&gt;0,R287/Q287,"")</x:f>
        <x:v>0.28293018131403563</x:v>
      </x:c>
      <x:c r="T287" s="166" t="n">
        <x:f>IF(L287&gt;0,IF(N287&lt;0,1,0),"")</x:f>
        <x:v>1</x:v>
      </x:c>
      <x:c r="U287" s="166" t="n">
        <x:f>IF(Q287&gt;0,IF(S287&lt;$X$2,1,IF(S287&lt;$X$3,2,3)),"")</x:f>
        <x:v>2</x:v>
      </x:c>
    </x:row>
    <x:row r="288">
      <x:c r="A288" s="166" t="str">
        <x:v>106370782</x:v>
      </x:c>
      <x:c r="B288" s="166" t="str">
        <x:v>UNIVERSITY OF CALIFORNIA SAN DIEGO MEDICAL CENTER</x:v>
      </x:c>
      <x:c r="C288" s="166" t="str">
        <x:v>San Diego</x:v>
      </x:c>
      <x:c r="D288" s="166" t="str">
        <x:v>14 - SAN DIEGO / IMPERIAL</x:v>
      </x:c>
      <x:c r="E288" s="166" t="str">
        <x:v>Non-Profit</x:v>
      </x:c>
      <x:c r="F288" s="169" t="n">
        <x:v>366</x:v>
      </x:c>
      <x:c r="G288" s="169" t="n">
        <x:v>1101</x:v>
      </x:c>
      <x:c r="H288" s="169" t="n">
        <x:v>893</x:v>
      </x:c>
      <x:c r="I288" s="169" t="n">
        <x:v>253495</x:v>
      </x:c>
      <x:c r="J288" s="169" t="n">
        <x:v>40373</x:v>
      </x:c>
      <x:c r="K288" s="169" t="n">
        <x:v>81984.384</x:v>
      </x:c>
      <x:c r="L288" s="169" t="n">
        <x:v>3750497375</x:v>
      </x:c>
      <x:c r="M288" s="169" t="n">
        <x:v>3516948268</x:v>
      </x:c>
      <x:c r="N288" s="169" t="n">
        <x:v>233549107</x:v>
      </x:c>
      <x:c r="O288" s="166" t="str"/>
      <x:c r="P288" s="169" t="n">
        <x:v>103347</x:v>
      </x:c>
      <x:c r="Q288" s="169" t="n">
        <x:v>3666947860</x:v>
      </x:c>
      <x:c r="R288" s="169" t="n">
        <x:v>1069148048</x:v>
      </x:c>
      <x:c r="S288" s="171" t="n">
        <x:f>IF(Q288&gt;0,R288/Q288,"")</x:f>
        <x:v>0.29156347153515294</x:v>
      </x:c>
      <x:c r="T288" s="166" t="n">
        <x:f>IF(L288&gt;0,IF(N288&lt;0,1,0),"")</x:f>
        <x:v>0</x:v>
      </x:c>
      <x:c r="U288" s="166" t="n">
        <x:f>IF(Q288&gt;0,IF(S288&lt;$X$2,1,IF(S288&lt;$X$3,2,3)),"")</x:f>
        <x:v>2</x:v>
      </x:c>
    </x:row>
    <x:row r="289">
      <x:c r="A289" s="166" t="str">
        <x:v>106190529</x:v>
      </x:c>
      <x:c r="B289" s="166" t="str">
        <x:v>USC ARCADIA HOSPITAL</x:v>
      </x:c>
      <x:c r="C289" s="166" t="str">
        <x:v>Los Angeles</x:v>
      </x:c>
      <x:c r="D289" s="166" t="str">
        <x:v>11 - LOS ANGELES COUNTY</x:v>
      </x:c>
      <x:c r="E289" s="166" t="str">
        <x:v>Non-Profit</x:v>
      </x:c>
      <x:c r="F289" s="169" t="n">
        <x:v>366</x:v>
      </x:c>
      <x:c r="G289" s="169" t="n">
        <x:v>324</x:v>
      </x:c>
      <x:c r="H289" s="169" t="n">
        <x:v>324</x:v>
      </x:c>
      <x:c r="I289" s="169" t="n">
        <x:v>66939</x:v>
      </x:c>
      <x:c r="J289" s="169" t="n">
        <x:v>12852</x:v>
      </x:c>
      <x:c r="K289" s="169" t="n">
        <x:v>18608.048</x:v>
      </x:c>
      <x:c r="L289" s="169" t="n">
        <x:v>328121480</x:v>
      </x:c>
      <x:c r="M289" s="169" t="n">
        <x:v>372654176</x:v>
      </x:c>
      <x:c r="N289" s="169" t="n">
        <x:v>-44532696</x:v>
      </x:c>
      <x:c r="O289" s="166" t="str"/>
      <x:c r="P289" s="169" t="n">
        <x:v>51480</x:v>
      </x:c>
      <x:c r="Q289" s="169" t="n">
        <x:v>321839258</x:v>
      </x:c>
      <x:c r="R289" s="169" t="n">
        <x:v>6188756</x:v>
      </x:c>
      <x:c r="S289" s="171" t="n">
        <x:f>IF(Q289&gt;0,R289/Q289,"")</x:f>
        <x:v>0.019229338392272827</x:v>
      </x:c>
      <x:c r="T289" s="166" t="n">
        <x:f>IF(L289&gt;0,IF(N289&lt;0,1,0),"")</x:f>
        <x:v>1</x:v>
      </x:c>
      <x:c r="U289" s="166" t="n">
        <x:f>IF(Q289&gt;0,IF(S289&lt;$X$2,1,IF(S289&lt;$X$3,2,3)),"")</x:f>
        <x:v>1</x:v>
      </x:c>
    </x:row>
    <x:row r="290">
      <x:c r="A290" s="166" t="str">
        <x:v>106190818</x:v>
      </x:c>
      <x:c r="B290" s="166" t="str">
        <x:v>USC VERDUGO HILLS HOSPITAL</x:v>
      </x:c>
      <x:c r="C290" s="166" t="str">
        <x:v>Los Angeles</x:v>
      </x:c>
      <x:c r="D290" s="166" t="str">
        <x:v>11 - LOS ANGELES COUNTY</x:v>
      </x:c>
      <x:c r="E290" s="166" t="str">
        <x:v>Non-Profit</x:v>
      </x:c>
      <x:c r="F290" s="169" t="n">
        <x:v>366</x:v>
      </x:c>
      <x:c r="G290" s="169" t="n">
        <x:v>158</x:v>
      </x:c>
      <x:c r="H290" s="169" t="n">
        <x:v>158</x:v>
      </x:c>
      <x:c r="I290" s="169" t="n">
        <x:v>30585</x:v>
      </x:c>
      <x:c r="J290" s="169" t="n">
        <x:v>5678</x:v>
      </x:c>
      <x:c r="K290" s="169" t="n">
        <x:v>10436.99</x:v>
      </x:c>
      <x:c r="L290" s="169" t="n">
        <x:v>164321110</x:v>
      </x:c>
      <x:c r="M290" s="169" t="n">
        <x:v>234511636</x:v>
      </x:c>
      <x:c r="N290" s="169" t="n">
        <x:v>-70190526</x:v>
      </x:c>
      <x:c r="O290" s="166" t="str"/>
      <x:c r="P290" s="169" t="n">
        <x:v>33574</x:v>
      </x:c>
      <x:c r="Q290" s="169" t="n">
        <x:v>161982201</x:v>
      </x:c>
      <x:c r="R290" s="169" t="n">
        <x:v>14915517</x:v>
      </x:c>
      <x:c r="S290" s="171" t="n">
        <x:f>IF(Q290&gt;0,R290/Q290,"")</x:f>
        <x:v>0.09208120958919432</x:v>
      </x:c>
      <x:c r="T290" s="166" t="n">
        <x:f>IF(L290&gt;0,IF(N290&lt;0,1,0),"")</x:f>
        <x:v>1</x:v>
      </x:c>
      <x:c r="U290" s="166" t="n">
        <x:f>IF(Q290&gt;0,IF(S290&lt;$X$2,1,IF(S290&lt;$X$3,2,3)),"")</x:f>
        <x:v>1</x:v>
      </x:c>
    </x:row>
    <x:row r="291">
      <x:c r="A291" s="166" t="str">
        <x:v>106204019</x:v>
      </x:c>
      <x:c r="B291" s="166" t="str">
        <x:v>VALLEY CHILDREN'S HOSPITAL</x:v>
      </x:c>
      <x:c r="C291" s="166" t="str">
        <x:v>Madera</x:v>
      </x:c>
      <x:c r="D291" s="166" t="str">
        <x:v>09 - CENTRAL</x:v>
      </x:c>
      <x:c r="E291" s="166" t="str">
        <x:v>Non-Profit</x:v>
      </x:c>
      <x:c r="F291" s="169" t="n">
        <x:v>366</x:v>
      </x:c>
      <x:c r="G291" s="169" t="n">
        <x:v>358</x:v>
      </x:c>
      <x:c r="H291" s="169" t="n">
        <x:v>358</x:v>
      </x:c>
      <x:c r="I291" s="169" t="n">
        <x:v>71079</x:v>
      </x:c>
      <x:c r="J291" s="169" t="n">
        <x:v>10333</x:v>
      </x:c>
      <x:c r="K291" s="169" t="n">
        <x:v>17205.007</x:v>
      </x:c>
      <x:c r="L291" s="169" t="n">
        <x:v>844633475</x:v>
      </x:c>
      <x:c r="M291" s="169" t="n">
        <x:v>826353396</x:v>
      </x:c>
      <x:c r="N291" s="169" t="n">
        <x:v>18280079</x:v>
      </x:c>
      <x:c r="O291" s="166" t="str"/>
      <x:c r="P291" s="169" t="n">
        <x:v>97867</x:v>
      </x:c>
      <x:c r="Q291" s="169" t="n">
        <x:v>810438133</x:v>
      </x:c>
      <x:c r="R291" s="169" t="n">
        <x:v>506470822</x:v>
      </x:c>
      <x:c r="S291" s="171" t="n">
        <x:f>IF(Q291&gt;0,R291/Q291,"")</x:f>
        <x:v>0.6249345895475035</x:v>
      </x:c>
      <x:c r="T291" s="166" t="n">
        <x:f>IF(L291&gt;0,IF(N291&lt;0,1,0),"")</x:f>
        <x:v>0</x:v>
      </x:c>
      <x:c r="U291" s="166" t="n">
        <x:f>IF(Q291&gt;0,IF(S291&lt;$X$2,1,IF(S291&lt;$X$3,2,3)),"")</x:f>
        <x:v>3</x:v>
      </x:c>
    </x:row>
    <x:row r="292">
      <x:c r="A292" s="166" t="str">
        <x:v>106190812</x:v>
      </x:c>
      <x:c r="B292" s="166" t="str">
        <x:v>VALLEY PRESBYTERIAN HOSPITAL</x:v>
      </x:c>
      <x:c r="C292" s="166" t="str">
        <x:v>Los Angeles</x:v>
      </x:c>
      <x:c r="D292" s="166" t="str">
        <x:v>11 - LOS ANGELES COUNTY</x:v>
      </x:c>
      <x:c r="E292" s="166" t="str">
        <x:v>Non-Profit</x:v>
      </x:c>
      <x:c r="F292" s="169" t="n">
        <x:v>366</x:v>
      </x:c>
      <x:c r="G292" s="169" t="n">
        <x:v>350</x:v>
      </x:c>
      <x:c r="H292" s="169" t="n">
        <x:v>350</x:v>
      </x:c>
      <x:c r="I292" s="169" t="n">
        <x:v>73467</x:v>
      </x:c>
      <x:c r="J292" s="169" t="n">
        <x:v>13658</x:v>
      </x:c>
      <x:c r="K292" s="169" t="n">
        <x:v>20544.577</x:v>
      </x:c>
      <x:c r="L292" s="169" t="n">
        <x:v>548070365</x:v>
      </x:c>
      <x:c r="M292" s="169" t="n">
        <x:v>561201860</x:v>
      </x:c>
      <x:c r="N292" s="169" t="n">
        <x:v>-13131495</x:v>
      </x:c>
      <x:c r="O292" s="166" t="str"/>
      <x:c r="P292" s="169" t="n">
        <x:v>60050</x:v>
      </x:c>
      <x:c r="Q292" s="169" t="n">
        <x:v>543262472</x:v>
      </x:c>
      <x:c r="R292" s="169" t="n">
        <x:v>431575651</x:v>
      </x:c>
      <x:c r="S292" s="171" t="n">
        <x:f>IF(Q292&gt;0,R292/Q292,"")</x:f>
        <x:v>0.7944146213729264</x:v>
      </x:c>
      <x:c r="T292" s="166" t="n">
        <x:f>IF(L292&gt;0,IF(N292&lt;0,1,0),"")</x:f>
        <x:v>1</x:v>
      </x:c>
      <x:c r="U292" s="166" t="n">
        <x:f>IF(Q292&gt;0,IF(S292&lt;$X$2,1,IF(S292&lt;$X$3,2,3)),"")</x:f>
        <x:v>3</x:v>
      </x:c>
    </x:row>
    <x:row r="293">
      <x:c r="A293" s="166" t="str">
        <x:v>106560481</x:v>
      </x:c>
      <x:c r="B293" s="166" t="str">
        <x:v>VENTURA COUNTY MEDICAL CENTER</x:v>
      </x:c>
      <x:c r="C293" s="166" t="str">
        <x:v>Ventura</x:v>
      </x:c>
      <x:c r="D293" s="166" t="str">
        <x:v>10 - SANTA BARBARA / VENTURA</x:v>
      </x:c>
      <x:c r="E293" s="166" t="str">
        <x:v>City/County</x:v>
      </x:c>
      <x:c r="F293" s="169" t="n">
        <x:v>366</x:v>
      </x:c>
      <x:c r="G293" s="169" t="n">
        <x:v>272</x:v>
      </x:c>
      <x:c r="H293" s="169" t="n">
        <x:v>272</x:v>
      </x:c>
      <x:c r="I293" s="169" t="n">
        <x:v>61162</x:v>
      </x:c>
      <x:c r="J293" s="169" t="n">
        <x:v>11101</x:v>
      </x:c>
      <x:c r="K293" s="169" t="n">
        <x:v>17168.836</x:v>
      </x:c>
      <x:c r="L293" s="169" t="n">
        <x:v>523875639</x:v>
      </x:c>
      <x:c r="M293" s="169" t="n">
        <x:v>547314357</x:v>
      </x:c>
      <x:c r="N293" s="169" t="n">
        <x:v>-23438718</x:v>
      </x:c>
      <x:c r="O293" s="166" t="str"/>
      <x:c r="P293" s="169" t="n">
        <x:v>61010</x:v>
      </x:c>
      <x:c r="Q293" s="169" t="n">
        <x:v>516754659</x:v>
      </x:c>
      <x:c r="R293" s="169" t="n">
        <x:v>356659305</x:v>
      </x:c>
      <x:c r="S293" s="171" t="n">
        <x:f>IF(Q293&gt;0,R293/Q293,"")</x:f>
        <x:v>0.6901907874235538</x:v>
      </x:c>
      <x:c r="T293" s="166" t="n">
        <x:f>IF(L293&gt;0,IF(N293&lt;0,1,0),"")</x:f>
        <x:v>1</x:v>
      </x:c>
      <x:c r="U293" s="166" t="n">
        <x:f>IF(Q293&gt;0,IF(S293&lt;$X$2,1,IF(S293&lt;$X$3,2,3)),"")</x:f>
        <x:v>3</x:v>
      </x:c>
    </x:row>
    <x:row r="294">
      <x:c r="A294" s="166" t="str">
        <x:v>106361370</x:v>
      </x:c>
      <x:c r="B294" s="166" t="str">
        <x:v>VICTOR VALLEY GLOBAL MEDICAL CENTER</x:v>
      </x:c>
      <x:c r="C294" s="166" t="str">
        <x:v>San Bernardino</x:v>
      </x:c>
      <x:c r="D294" s="166" t="str">
        <x:v>12 - INLAND COUNTIES</x:v>
      </x:c>
      <x:c r="E294" s="166" t="str">
        <x:v>Investor</x:v>
      </x:c>
      <x:c r="F294" s="169" t="n">
        <x:v>366</x:v>
      </x:c>
      <x:c r="G294" s="169" t="n">
        <x:v>101</x:v>
      </x:c>
      <x:c r="H294" s="169" t="n">
        <x:v>101</x:v>
      </x:c>
      <x:c r="I294" s="169" t="n">
        <x:v>17569</x:v>
      </x:c>
      <x:c r="J294" s="169" t="n">
        <x:v>5080</x:v>
      </x:c>
      <x:c r="K294" s="169" t="n">
        <x:v>8550.362</x:v>
      </x:c>
      <x:c r="L294" s="169" t="n">
        <x:v>105414665</x:v>
      </x:c>
      <x:c r="M294" s="169" t="n">
        <x:v>89801961</x:v>
      </x:c>
      <x:c r="N294" s="169" t="n">
        <x:v>15612704</x:v>
      </x:c>
      <x:c r="O294" s="166" t="str"/>
      <x:c r="P294" s="169" t="n">
        <x:v>37517</x:v>
      </x:c>
      <x:c r="Q294" s="169" t="n">
        <x:v>105269047</x:v>
      </x:c>
      <x:c r="R294" s="169" t="n">
        <x:v>57420436</x:v>
      </x:c>
      <x:c r="S294" s="171" t="n">
        <x:f>IF(Q294&gt;0,R294/Q294,"")</x:f>
        <x:v>0.5454636252192917</x:v>
      </x:c>
      <x:c r="T294" s="166" t="n">
        <x:f>IF(L294&gt;0,IF(N294&lt;0,1,0),"")</x:f>
        <x:v>0</x:v>
      </x:c>
      <x:c r="U294" s="166" t="n">
        <x:f>IF(Q294&gt;0,IF(S294&lt;$X$2,1,IF(S294&lt;$X$3,2,3)),"")</x:f>
        <x:v>3</x:v>
      </x:c>
    </x:row>
    <x:row r="295">
      <x:c r="A295" s="166" t="str">
        <x:v>106010987</x:v>
      </x:c>
      <x:c r="B295" s="166" t="str">
        <x:v>WASHINGTON HOSPITAL - FREMONT</x:v>
      </x:c>
      <x:c r="C295" s="166" t="str">
        <x:v>Alameda</x:v>
      </x:c>
      <x:c r="D295" s="166" t="str">
        <x:v>05 - EAST BAY</x:v>
      </x:c>
      <x:c r="E295" s="166" t="str">
        <x:v>District</x:v>
      </x:c>
      <x:c r="F295" s="169" t="n">
        <x:v>366</x:v>
      </x:c>
      <x:c r="G295" s="169" t="n">
        <x:v>415</x:v>
      </x:c>
      <x:c r="H295" s="169" t="n">
        <x:v>402</x:v>
      </x:c>
      <x:c r="I295" s="169" t="n">
        <x:v>54908</x:v>
      </x:c>
      <x:c r="J295" s="169" t="n">
        <x:v>10718</x:v>
      </x:c>
      <x:c r="K295" s="169" t="n">
        <x:v>18834.597</x:v>
      </x:c>
      <x:c r="L295" s="169" t="n">
        <x:v>556173390</x:v>
      </x:c>
      <x:c r="M295" s="169" t="n">
        <x:v>581792069</x:v>
      </x:c>
      <x:c r="N295" s="169" t="n">
        <x:v>-25618679</x:v>
      </x:c>
      <x:c r="O295" s="166" t="str"/>
      <x:c r="P295" s="169" t="n">
        <x:v>59844</x:v>
      </x:c>
      <x:c r="Q295" s="169" t="n">
        <x:v>544625966</x:v>
      </x:c>
      <x:c r="R295" s="169" t="n">
        <x:v>57243350</x:v>
      </x:c>
      <x:c r="S295" s="171" t="n">
        <x:f>IF(Q295&gt;0,R295/Q295,"")</x:f>
        <x:v>0.10510580393443819</x:v>
      </x:c>
      <x:c r="T295" s="166" t="n">
        <x:f>IF(L295&gt;0,IF(N295&lt;0,1,0),"")</x:f>
        <x:v>1</x:v>
      </x:c>
      <x:c r="U295" s="166" t="n">
        <x:f>IF(Q295&gt;0,IF(S295&lt;$X$2,1,IF(S295&lt;$X$3,2,3)),"")</x:f>
        <x:v>1</x:v>
      </x:c>
    </x:row>
    <x:row r="296">
      <x:c r="A296" s="166" t="str">
        <x:v>106444013</x:v>
      </x:c>
      <x:c r="B296" s="166" t="str">
        <x:v>WATSONVILLE COMMUNITY HOSPITAL</x:v>
      </x:c>
      <x:c r="C296" s="166" t="str">
        <x:v>Santa Cruz</x:v>
      </x:c>
      <x:c r="D296" s="166" t="str">
        <x:v>08 - MID-COAST</x:v>
      </x:c>
      <x:c r="E296" s="166" t="str">
        <x:v>Non-Profit</x:v>
      </x:c>
      <x:c r="F296" s="169" t="n">
        <x:v>366</x:v>
      </x:c>
      <x:c r="G296" s="169" t="n">
        <x:v>106</x:v>
      </x:c>
      <x:c r="H296" s="169" t="n">
        <x:v>106</x:v>
      </x:c>
      <x:c r="I296" s="169" t="n">
        <x:v>11935</x:v>
      </x:c>
      <x:c r="J296" s="169" t="n">
        <x:v>3256</x:v>
      </x:c>
      <x:c r="K296" s="169" t="n">
        <x:v>9101.144</x:v>
      </x:c>
      <x:c r="L296" s="169" t="n">
        <x:v>127175723</x:v>
      </x:c>
      <x:c r="M296" s="169" t="n">
        <x:v>144694162</x:v>
      </x:c>
      <x:c r="N296" s="169" t="n">
        <x:v>-17518439</x:v>
      </x:c>
      <x:c r="O296" s="166" t="str"/>
      <x:c r="P296" s="169" t="n">
        <x:v>34796</x:v>
      </x:c>
      <x:c r="Q296" s="169" t="n">
        <x:v>122578837</x:v>
      </x:c>
      <x:c r="R296" s="169" t="n">
        <x:v>50974779</x:v>
      </x:c>
      <x:c r="S296" s="171" t="n">
        <x:f>IF(Q296&gt;0,R296/Q296,"")</x:f>
        <x:v>0.4158530154760728</x:v>
      </x:c>
      <x:c r="T296" s="166" t="n">
        <x:f>IF(L296&gt;0,IF(N296&lt;0,1,0),"")</x:f>
        <x:v>1</x:v>
      </x:c>
      <x:c r="U296" s="166" t="n">
        <x:f>IF(Q296&gt;0,IF(S296&lt;$X$2,1,IF(S296&lt;$X$3,2,3)),"")</x:f>
        <x:v>2</x:v>
      </x:c>
    </x:row>
    <x:row r="297">
      <x:c r="A297" s="166" t="str">
        <x:v>106301379</x:v>
      </x:c>
      <x:c r="B297" s="166" t="str">
        <x:v>WEST ANAHEIM MEDICAL CENTER</x:v>
      </x:c>
      <x:c r="C297" s="166" t="str">
        <x:v>Orange</x:v>
      </x:c>
      <x:c r="D297" s="166" t="str">
        <x:v>13 - ORANGE COUNTY</x:v>
      </x:c>
      <x:c r="E297" s="166" t="str">
        <x:v>Investor</x:v>
      </x:c>
      <x:c r="F297" s="169" t="n">
        <x:v>366</x:v>
      </x:c>
      <x:c r="G297" s="169" t="n">
        <x:v>219</x:v>
      </x:c>
      <x:c r="H297" s="169" t="n">
        <x:v>219</x:v>
      </x:c>
      <x:c r="I297" s="169" t="n">
        <x:v>48356</x:v>
      </x:c>
      <x:c r="J297" s="169" t="n">
        <x:v>7460</x:v>
      </x:c>
      <x:c r="K297" s="169" t="n">
        <x:v>8997.601</x:v>
      </x:c>
      <x:c r="L297" s="169" t="n">
        <x:v>163320953</x:v>
      </x:c>
      <x:c r="M297" s="169" t="n">
        <x:v>154564473</x:v>
      </x:c>
      <x:c r="N297" s="169" t="n">
        <x:v>8756480</x:v>
      </x:c>
      <x:c r="O297" s="166" t="str"/>
      <x:c r="P297" s="169" t="n">
        <x:v>32929</x:v>
      </x:c>
      <x:c r="Q297" s="169" t="n">
        <x:v>161392229</x:v>
      </x:c>
      <x:c r="R297" s="169" t="n">
        <x:v>63836693</x:v>
      </x:c>
      <x:c r="S297" s="171" t="n">
        <x:f>IF(Q297&gt;0,R297/Q297,"")</x:f>
        <x:v>0.3955375881201814</x:v>
      </x:c>
      <x:c r="T297" s="166" t="n">
        <x:f>IF(L297&gt;0,IF(N297&lt;0,1,0),"")</x:f>
        <x:v>0</x:v>
      </x:c>
      <x:c r="U297" s="166" t="n">
        <x:f>IF(Q297&gt;0,IF(S297&lt;$X$2,1,IF(S297&lt;$X$3,2,3)),"")</x:f>
        <x:v>2</x:v>
      </x:c>
    </x:row>
    <x:row r="298">
      <x:c r="A298" s="166" t="str">
        <x:v>106190883</x:v>
      </x:c>
      <x:c r="B298" s="166" t="str">
        <x:v>WHITTIER HOSPITAL MEDICAL CENTER</x:v>
      </x:c>
      <x:c r="C298" s="166" t="str">
        <x:v>Los Angeles</x:v>
      </x:c>
      <x:c r="D298" s="166" t="str">
        <x:v>11 - LOS ANGELES COUNTY</x:v>
      </x:c>
      <x:c r="E298" s="166" t="str">
        <x:v>Investor</x:v>
      </x:c>
      <x:c r="F298" s="169" t="n">
        <x:v>366</x:v>
      </x:c>
      <x:c r="G298" s="169" t="n">
        <x:v>148</x:v>
      </x:c>
      <x:c r="H298" s="169" t="n">
        <x:v>148</x:v>
      </x:c>
      <x:c r="I298" s="169" t="n">
        <x:v>28301</x:v>
      </x:c>
      <x:c r="J298" s="169" t="n">
        <x:v>5739</x:v>
      </x:c>
      <x:c r="K298" s="169" t="n">
        <x:v>9237.751</x:v>
      </x:c>
      <x:c r="L298" s="169" t="n">
        <x:v>124165594</x:v>
      </x:c>
      <x:c r="M298" s="169" t="n">
        <x:v>126956490</x:v>
      </x:c>
      <x:c r="N298" s="169" t="n">
        <x:v>-2790896</x:v>
      </x:c>
      <x:c r="O298" s="166" t="str"/>
      <x:c r="P298" s="169" t="n">
        <x:v>30616</x:v>
      </x:c>
      <x:c r="Q298" s="169" t="n">
        <x:v>123883109</x:v>
      </x:c>
      <x:c r="R298" s="169" t="n">
        <x:v>62700134</x:v>
      </x:c>
      <x:c r="S298" s="171" t="n">
        <x:f>IF(Q298&gt;0,R298/Q298,"")</x:f>
        <x:v>0.5061233489062662</x:v>
      </x:c>
      <x:c r="T298" s="166" t="n">
        <x:f>IF(L298&gt;0,IF(N298&lt;0,1,0),"")</x:f>
        <x:v>1</x:v>
      </x:c>
      <x:c r="U298" s="166" t="n">
        <x:f>IF(Q298&gt;0,IF(S298&lt;$X$2,1,IF(S298&lt;$X$3,2,3)),"")</x:f>
        <x:v>3</x:v>
      </x:c>
    </x:row>
    <x:row r="299">
      <x:c r="A299" s="166" t="str">
        <x:v>106571086</x:v>
      </x:c>
      <x:c r="B299" s="166" t="str">
        <x:v>WOODLAND MEMORIAL HOSPITAL</x:v>
      </x:c>
      <x:c r="C299" s="166" t="str">
        <x:v>Yolo</x:v>
      </x:c>
      <x:c r="D299" s="166" t="str">
        <x:v>02 - GOLDEN EMPIRE</x:v>
      </x:c>
      <x:c r="E299" s="166" t="str">
        <x:v>Non-Profit</x:v>
      </x:c>
      <x:c r="F299" s="169" t="n">
        <x:v>366</x:v>
      </x:c>
      <x:c r="G299" s="169" t="n">
        <x:v>105</x:v>
      </x:c>
      <x:c r="H299" s="169" t="n">
        <x:v>105</x:v>
      </x:c>
      <x:c r="I299" s="169" t="n">
        <x:v>22163</x:v>
      </x:c>
      <x:c r="J299" s="169" t="n">
        <x:v>4455</x:v>
      </x:c>
      <x:c r="K299" s="169" t="n">
        <x:v>11487.681</x:v>
      </x:c>
      <x:c r="L299" s="169" t="n">
        <x:v>240198542</x:v>
      </x:c>
      <x:c r="M299" s="169" t="n">
        <x:v>231177312</x:v>
      </x:c>
      <x:c r="N299" s="169" t="n">
        <x:v>9021230</x:v>
      </x:c>
      <x:c r="O299" s="166" t="str"/>
      <x:c r="P299" s="169" t="n">
        <x:v>31241</x:v>
      </x:c>
      <x:c r="Q299" s="169" t="n">
        <x:v>239547721</x:v>
      </x:c>
      <x:c r="R299" s="169" t="n">
        <x:v>58513115</x:v>
      </x:c>
      <x:c r="S299" s="171" t="n">
        <x:f>IF(Q299&gt;0,R299/Q299,"")</x:f>
        <x:v>0.24426496213670928</x:v>
      </x:c>
      <x:c r="T299" s="166" t="n">
        <x:f>IF(L299&gt;0,IF(N299&lt;0,1,0),"")</x:f>
        <x:v>0</x:v>
      </x:c>
      <x:c r="U299" s="166" t="n">
        <x:f>IF(Q299&gt;0,IF(S299&lt;$X$2,1,IF(S299&lt;$X$3,2,3)),"")</x:f>
        <x:v>1</x:v>
      </x:c>
    </x:row>
    <x:row r="300">
      <x:c r="A300" s="166" t="str">
        <x:v>106380939</x:v>
      </x:c>
      <x:c r="B300" s="166" t="str">
        <x:v>ZUCKERBERG SAN FRANCISCO GENERAL HOSPITAL &amp; TRAUMA CENTER</x:v>
      </x:c>
      <x:c r="C300" s="166" t="str">
        <x:v>San Francisco</x:v>
      </x:c>
      <x:c r="D300" s="166" t="str">
        <x:v>04 - WEST BAY</x:v>
      </x:c>
      <x:c r="E300" s="166" t="str">
        <x:v>City/County</x:v>
      </x:c>
      <x:c r="F300" s="169" t="n">
        <x:v>366</x:v>
      </x:c>
      <x:c r="G300" s="169" t="n">
        <x:v>395</x:v>
      </x:c>
      <x:c r="H300" s="169" t="n">
        <x:v>395</x:v>
      </x:c>
      <x:c r="I300" s="169" t="n">
        <x:v>110842</x:v>
      </x:c>
      <x:c r="J300" s="169" t="n">
        <x:v>15660</x:v>
      </x:c>
      <x:c r="K300" s="169" t="n">
        <x:v>26593.254</x:v>
      </x:c>
      <x:c r="L300" s="169" t="n">
        <x:v>1021202261</x:v>
      </x:c>
      <x:c r="M300" s="169" t="n">
        <x:v>1415535473</x:v>
      </x:c>
      <x:c r="N300" s="169" t="n">
        <x:v>-394333212</x:v>
      </x:c>
      <x:c r="O300" s="166" t="str"/>
      <x:c r="P300" s="169" t="n">
        <x:v>58898</x:v>
      </x:c>
      <x:c r="Q300" s="169" t="n">
        <x:v>963983886</x:v>
      </x:c>
      <x:c r="R300" s="169" t="n">
        <x:v>552154696</x:v>
      </x:c>
      <x:c r="S300" s="171" t="n">
        <x:f>IF(Q300&gt;0,R300/Q300,"")</x:f>
        <x:v>0.5727841554397103</x:v>
      </x:c>
      <x:c r="T300" s="166" t="n">
        <x:f>IF(L300&gt;0,IF(N300&lt;0,1,0),"")</x:f>
        <x:v>1</x:v>
      </x:c>
      <x:c r="U300" s="166" t="n">
        <x:f>IF(Q300&gt;0,IF(S300&lt;$X$2,1,IF(S300&lt;$X$3,2,3)),"")</x:f>
        <x:v>3</x:v>
      </x:c>
    </x:row>
  </x:sheetData>
  <x:pageMargins left="0.7" right="0.7" top="0.75" bottom="0.75" header="0.3" footer="0.3"/>
</x:worksheet>
</file>

<file path=xl/worksheets/sheet2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Key finding</x:v>
      </x:c>
    </x:row>
    <x:row r="2">
      <x:c r="A2" s="166" t="str">
        <x:v>The 299 comparable general acute care hospitals had 71,732 licensed beds and 2.78 million inpatient discharges in 2024.</x:v>
      </x:c>
    </x:row>
    <x:row r="3">
      <x:c r="A3" s="166" t="str">
        <x:v>Operating margin was 1.7% and net income margin was 6.6%. Of the 299 hospitals, 141 lost money on operations and 97 had a net loss.</x:v>
      </x:c>
    </x:row>
    <x:row r="4">
      <x:c r="A4" s="166" t="str">
        <x:v>Of the 61 hospitals that received at least half of their net patient revenue from Medi-Cal, 39 had operating losses and 21 had net losses.</x:v>
      </x:c>
    </x:row>
    <x:row r="5">
      <x:c r="A5" s="166" t="str">
        <x:v>In the median county, inpatient market concentration (HHI) is 1,986 with hospitals counted separately and 2,553 with hospitals grouped by health system.</x:v>
      </x:c>
    </x:row>
    <x:row r="6">
      <x:c r="A6" s="166" t="str">
        <x:v>California hospitals scored higher than the U.S. average on sepsis care (68.8% vs. 63.6%) but had longer ED stays (183 vs. 170 minutes) and fewer patients who would definitely recommend them.</x:v>
      </x:c>
    </x:row>
    <x:row r="7">
      <x:c r="A7" s="166" t="str">
        <x:v>Medi-Cal provided 30.3% of net patient revenue ($44.30 billion). A 3% cut to that revenue would equal $1.33 billion.</x:v>
      </x:c>
    </x:row>
  </x:sheetData>
  <x:pageMargins left="0.7" right="0.7" top="0.75" bottom="0.75" header="0.3" footer="0.3"/>
</x:worksheet>
</file>

<file path=xl/worksheets/sheet2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44"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 min="18" max="18" width="24" hidden="0" customWidth="1"/>
    <x:col min="19" max="19" width="24" hidden="0" customWidth="1"/>
    <x:col min="20" max="20" width="24" hidden="0" customWidth="1"/>
    <x:col min="21" max="21" width="24" hidden="0" customWidth="1"/>
    <x:col min="22" max="22" width="24" hidden="0" customWidth="1"/>
    <x:col min="23" max="23" width="24" hidden="0" customWidth="1"/>
    <x:col min="24" max="24" width="24" hidden="0" customWidth="1"/>
    <x:col min="25" max="25" width="24" hidden="0" customWidth="1"/>
    <x:col min="26" max="26" width="24" hidden="0" customWidth="1"/>
    <x:col min="27" max="27" width="24" hidden="0" customWidth="1"/>
  </x:cols>
  <x:sheetData>
    <x:row r="1" ht="44" customHeight="1">
      <x:c r="A1" s="168" t="str">
        <x:v>Type of care</x:v>
      </x:c>
      <x:c r="B1" s="168" t="str">
        <x:v>Licensed beds</x:v>
      </x:c>
      <x:c r="C1" s="168" t="str">
        <x:v>Share of licensed beds</x:v>
      </x:c>
      <x:c r="D1" s="168" t="str">
        <x:v>Patient days</x:v>
      </x:c>
      <x:c r="E1" s="168" t="str">
        <x:v>Discharges</x:v>
      </x:c>
      <x:c r="H1" s="200" t="str">
        <x:v>HCAI ID</x:v>
      </x:c>
      <x:c r="I1" s="200" t="str">
        <x:v>Hospital</x:v>
      </x:c>
      <x:c r="J1" s="200" t="str">
        <x:v>Acute care: licensedBeds</x:v>
      </x:c>
      <x:c r="K1" s="200" t="str">
        <x:v>Long-term care: licensedBeds</x:v>
      </x:c>
      <x:c r="L1" s="200" t="str">
        <x:v>Psychiatric care: licensedBeds</x:v>
      </x:c>
      <x:c r="M1" s="200" t="str">
        <x:v>Rehabilitation: licensedBeds</x:v>
      </x:c>
      <x:c r="N1" s="200" t="str">
        <x:v>Chemical dependency: licensedBeds</x:v>
      </x:c>
      <x:c r="O1" s="200" t="str">
        <x:v>Residential and other: licensedBeds</x:v>
      </x:c>
      <x:c r="P1" s="200" t="str">
        <x:v>Acute care: patientDays</x:v>
      </x:c>
      <x:c r="Q1" s="200" t="str">
        <x:v>Long-term care: patientDays</x:v>
      </x:c>
      <x:c r="R1" s="200" t="str">
        <x:v>Psychiatric care: patientDays</x:v>
      </x:c>
      <x:c r="S1" s="200" t="str">
        <x:v>Rehabilitation: patientDays</x:v>
      </x:c>
      <x:c r="T1" s="200" t="str">
        <x:v>Chemical dependency: patientDays</x:v>
      </x:c>
      <x:c r="U1" s="200" t="str">
        <x:v>Residential and other: patientDays</x:v>
      </x:c>
      <x:c r="V1" s="200" t="str">
        <x:v>Acute care: discharges</x:v>
      </x:c>
      <x:c r="W1" s="200" t="str">
        <x:v>Long-term care: discharges</x:v>
      </x:c>
      <x:c r="X1" s="200" t="str">
        <x:v>Psychiatric care: discharges</x:v>
      </x:c>
      <x:c r="Y1" s="200" t="str">
        <x:v>Rehabilitation: discharges</x:v>
      </x:c>
      <x:c r="Z1" s="200" t="str">
        <x:v>Chemical dependency: discharges</x:v>
      </x:c>
      <x:c r="AA1" s="200" t="str">
        <x:v>Residential and other: discharges</x:v>
      </x:c>
    </x:row>
    <x:row r="2">
      <x:c r="A2" s="166" t="str">
        <x:v>Acute care</x:v>
      </x:c>
      <x:c r="B2" s="169" t="n">
        <x:f>SUM(J2:J300)</x:f>
        <x:v>60506</x:v>
      </x:c>
      <x:c r="C2" s="171" t="n">
        <x:f>IF(SUM($B$2:$B$7)&gt;0,B2/SUM($B$2:$B$7),"")</x:f>
        <x:v>0.8435008085652149</x:v>
      </x:c>
      <x:c r="D2" s="169" t="n">
        <x:f>SUM(P2:P300)</x:f>
        <x:v>13250009</x:v>
      </x:c>
      <x:c r="E2" s="169" t="n">
        <x:f>SUM(V2:V300)</x:f>
        <x:v>2627959</x:v>
      </x:c>
      <x:c r="H2" t="str">
        <x:v>106580996</x:v>
      </x:c>
      <x:c r="I2" t="str">
        <x:v>ADVENTIST HEALTH AND RIDEOUT</x:v>
      </x:c>
      <x:c r="J2" s="201" t="n">
        <x:v>221</x:v>
      </x:c>
      <x:c r="K2" s="201" t="n">
        <x:v>0</x:v>
      </x:c>
      <x:c r="L2" s="201" t="n">
        <x:v>0</x:v>
      </x:c>
      <x:c r="M2" s="201" t="n">
        <x:v>0</x:v>
      </x:c>
      <x:c r="N2" s="201" t="n">
        <x:v>0</x:v>
      </x:c>
      <x:c r="O2" s="201" t="n">
        <x:v>0</x:v>
      </x:c>
      <x:c r="P2" s="201" t="n">
        <x:v>54126</x:v>
      </x:c>
      <x:c r="Q2" s="201" t="n">
        <x:v>0</x:v>
      </x:c>
      <x:c r="R2" s="201" t="n">
        <x:v>0</x:v>
      </x:c>
      <x:c r="S2" s="201" t="n">
        <x:v>0</x:v>
      </x:c>
      <x:c r="T2" s="201" t="n">
        <x:v>0</x:v>
      </x:c>
      <x:c r="U2" s="201" t="n">
        <x:v>0</x:v>
      </x:c>
      <x:c r="V2" s="201" t="n">
        <x:v>11372</x:v>
      </x:c>
      <x:c r="W2" s="201" t="n">
        <x:v>0</x:v>
      </x:c>
      <x:c r="X2" s="201" t="n">
        <x:v>0</x:v>
      </x:c>
      <x:c r="Y2" s="201" t="n">
        <x:v>0</x:v>
      </x:c>
      <x:c r="Z2" s="201" t="n">
        <x:v>0</x:v>
      </x:c>
      <x:c r="AA2" s="201" t="n">
        <x:v>0</x:v>
      </x:c>
    </x:row>
    <x:row r="3">
      <x:c r="A3" s="166" t="str">
        <x:v>Long-term care</x:v>
      </x:c>
      <x:c r="B3" s="169" t="n">
        <x:f>SUM(K2:K300)</x:f>
        <x:v>5621</x:v>
      </x:c>
      <x:c r="C3" s="171" t="n">
        <x:f>IF(SUM($B$2:$B$7)&gt;0,B3/SUM($B$2:$B$7),"")</x:f>
        <x:v>0.07836112195393967</x:v>
      </x:c>
      <x:c r="D3" s="169" t="n">
        <x:f>SUM(Q2:Q300)</x:f>
        <x:v>1557111</x:v>
      </x:c>
      <x:c r="E3" s="169" t="n">
        <x:f>SUM(W2:W300)</x:f>
        <x:v>22521</x:v>
      </x:c>
      <x:c r="H3" t="str">
        <x:v>106150788</x:v>
      </x:c>
      <x:c r="I3" t="str">
        <x:v>ADVENTIST HEALTH BAKERSFIELD</x:v>
      </x:c>
      <x:c r="J3" s="201" t="n">
        <x:v>301</x:v>
      </x:c>
      <x:c r="K3" s="201" t="n">
        <x:v>0</x:v>
      </x:c>
      <x:c r="L3" s="201" t="n">
        <x:v>0</x:v>
      </x:c>
      <x:c r="M3" s="201" t="n">
        <x:v>0</x:v>
      </x:c>
      <x:c r="N3" s="201" t="n">
        <x:v>0</x:v>
      </x:c>
      <x:c r="O3" s="201" t="n">
        <x:v>0</x:v>
      </x:c>
      <x:c r="P3" s="201" t="n">
        <x:v>72699</x:v>
      </x:c>
      <x:c r="Q3" s="201" t="n">
        <x:v>0</x:v>
      </x:c>
      <x:c r="R3" s="201" t="n">
        <x:v>0</x:v>
      </x:c>
      <x:c r="S3" s="201" t="n">
        <x:v>0</x:v>
      </x:c>
      <x:c r="T3" s="201" t="n">
        <x:v>0</x:v>
      </x:c>
      <x:c r="U3" s="201" t="n">
        <x:v>0</x:v>
      </x:c>
      <x:c r="V3" s="201" t="n">
        <x:v>17945</x:v>
      </x:c>
      <x:c r="W3" s="201" t="n">
        <x:v>0</x:v>
      </x:c>
      <x:c r="X3" s="201" t="n">
        <x:v>0</x:v>
      </x:c>
      <x:c r="Y3" s="201" t="n">
        <x:v>0</x:v>
      </x:c>
      <x:c r="Z3" s="201" t="n">
        <x:v>0</x:v>
      </x:c>
      <x:c r="AA3" s="201" t="n">
        <x:v>0</x:v>
      </x:c>
    </x:row>
    <x:row r="4">
      <x:c r="A4" s="166" t="str">
        <x:v>Psychiatric care</x:v>
      </x:c>
      <x:c r="B4" s="169" t="n">
        <x:f>SUM(L2:L300)</x:f>
        <x:v>3452</x:v>
      </x:c>
      <x:c r="C4" s="171" t="n">
        <x:f>IF(SUM($B$2:$B$7)&gt;0,B4/SUM($B$2:$B$7),"")</x:f>
        <x:v>0.04812357107009424</x:v>
      </x:c>
      <x:c r="D4" s="169" t="n">
        <x:f>SUM(R2:R300)</x:f>
        <x:v>876704</x:v>
      </x:c>
      <x:c r="E4" s="169" t="n">
        <x:f>SUM(X2:X300)</x:f>
        <x:v>92769</x:v>
      </x:c>
      <x:c r="H4" t="str">
        <x:v>106171049</x:v>
      </x:c>
      <x:c r="I4" t="str">
        <x:v>ADVENTIST HEALTH CLEARLAKE</x:v>
      </x:c>
      <x:c r="J4" s="201" t="n">
        <x:v>23</x:v>
      </x:c>
      <x:c r="K4" s="201" t="n">
        <x:v>2</x:v>
      </x:c>
      <x:c r="L4" s="201" t="n">
        <x:v>0</x:v>
      </x:c>
      <x:c r="M4" s="201" t="n">
        <x:v>0</x:v>
      </x:c>
      <x:c r="N4" s="201" t="n">
        <x:v>0</x:v>
      </x:c>
      <x:c r="O4" s="201" t="n">
        <x:v>0</x:v>
      </x:c>
      <x:c r="P4" s="201" t="n">
        <x:v>5523</x:v>
      </x:c>
      <x:c r="Q4" s="201" t="n">
        <x:v>208</x:v>
      </x:c>
      <x:c r="R4" s="201" t="n">
        <x:v>0</x:v>
      </x:c>
      <x:c r="S4" s="201" t="n">
        <x:v>0</x:v>
      </x:c>
      <x:c r="T4" s="201" t="n">
        <x:v>0</x:v>
      </x:c>
      <x:c r="U4" s="201" t="n">
        <x:v>0</x:v>
      </x:c>
      <x:c r="V4" s="201" t="n">
        <x:v>1467</x:v>
      </x:c>
      <x:c r="W4" s="201" t="n">
        <x:v>30</x:v>
      </x:c>
      <x:c r="X4" s="201" t="n">
        <x:v>0</x:v>
      </x:c>
      <x:c r="Y4" s="201" t="n">
        <x:v>0</x:v>
      </x:c>
      <x:c r="Z4" s="201" t="n">
        <x:v>0</x:v>
      </x:c>
      <x:c r="AA4" s="201" t="n">
        <x:v>0</x:v>
      </x:c>
    </x:row>
    <x:row r="5">
      <x:c r="A5" s="166" t="str">
        <x:v>Rehabilitation</x:v>
      </x:c>
      <x:c r="B5" s="169" t="n">
        <x:f>SUM(M2:M300)</x:f>
        <x:v>1840</x:v>
      </x:c>
      <x:c r="C5" s="171" t="n">
        <x:f>IF(SUM($B$2:$B$7)&gt;0,B5/SUM($B$2:$B$7),"")</x:f>
        <x:v>0.025651034405843976</x:v>
      </x:c>
      <x:c r="D5" s="169" t="n">
        <x:f>SUM(S2:S300)</x:f>
        <x:v>382618</x:v>
      </x:c>
      <x:c r="E5" s="169" t="n">
        <x:f>SUM(Y2:Y300)</x:f>
        <x:v>29158</x:v>
      </x:c>
      <x:c r="H5" t="str">
        <x:v>106150706</x:v>
      </x:c>
      <x:c r="I5" t="str">
        <x:v>ADVENTIST HEALTH DELANO</x:v>
      </x:c>
      <x:c r="J5" s="201" t="n">
        <x:v>97</x:v>
      </x:c>
      <x:c r="K5" s="201" t="n">
        <x:v>59</x:v>
      </x:c>
      <x:c r="L5" s="201" t="n">
        <x:v>0</x:v>
      </x:c>
      <x:c r="M5" s="201" t="n">
        <x:v>0</x:v>
      </x:c>
      <x:c r="N5" s="201" t="n">
        <x:v>0</x:v>
      </x:c>
      <x:c r="O5" s="201" t="n">
        <x:v>0</x:v>
      </x:c>
      <x:c r="P5" s="201" t="n">
        <x:v>5461</x:v>
      </x:c>
      <x:c r="Q5" s="201" t="n">
        <x:v>18035</x:v>
      </x:c>
      <x:c r="R5" s="201" t="n">
        <x:v>0</x:v>
      </x:c>
      <x:c r="S5" s="201" t="n">
        <x:v>0</x:v>
      </x:c>
      <x:c r="T5" s="201" t="n">
        <x:v>0</x:v>
      </x:c>
      <x:c r="U5" s="201" t="n">
        <x:v>0</x:v>
      </x:c>
      <x:c r="V5" s="201" t="n">
        <x:v>1919</x:v>
      </x:c>
      <x:c r="W5" s="201" t="n">
        <x:v>695</x:v>
      </x:c>
      <x:c r="X5" s="201" t="n">
        <x:v>0</x:v>
      </x:c>
      <x:c r="Y5" s="201" t="n">
        <x:v>0</x:v>
      </x:c>
      <x:c r="Z5" s="201" t="n">
        <x:v>0</x:v>
      </x:c>
      <x:c r="AA5" s="201" t="n">
        <x:v>0</x:v>
      </x:c>
    </x:row>
    <x:row r="6">
      <x:c r="A6" s="166" t="str">
        <x:v>Chemical dependency</x:v>
      </x:c>
      <x:c r="B6" s="169" t="n">
        <x:f>SUM(N2:N300)</x:f>
        <x:v>158</x:v>
      </x:c>
      <x:c r="C6" s="171" t="n">
        <x:f>IF(SUM($B$2:$B$7)&gt;0,B6/SUM($B$2:$B$7),"")</x:f>
        <x:v>0.0022026431718061676</x:v>
      </x:c>
      <x:c r="D6" s="169" t="n">
        <x:f>SUM(T2:T300)</x:f>
        <x:v>16652</x:v>
      </x:c>
      <x:c r="E6" s="169" t="n">
        <x:f>SUM(Z2:Z300)</x:f>
        <x:v>3287</x:v>
      </x:c>
      <x:c r="H6" t="str">
        <x:v>106190323</x:v>
      </x:c>
      <x:c r="I6" t="str">
        <x:v>ADVENTIST HEALTH GLENDALE</x:v>
      </x:c>
      <x:c r="J6" s="201" t="n">
        <x:v>367</x:v>
      </x:c>
      <x:c r="K6" s="201" t="n">
        <x:v>40</x:v>
      </x:c>
      <x:c r="L6" s="201" t="n">
        <x:v>80</x:v>
      </x:c>
      <x:c r="M6" s="201" t="n">
        <x:v>28</x:v>
      </x:c>
      <x:c r="N6" s="201" t="n">
        <x:v>0</x:v>
      </x:c>
      <x:c r="O6" s="201" t="n">
        <x:v>0</x:v>
      </x:c>
      <x:c r="P6" s="201" t="n">
        <x:v>74129</x:v>
      </x:c>
      <x:c r="Q6" s="201" t="n">
        <x:v>13142</x:v>
      </x:c>
      <x:c r="R6" s="201" t="n">
        <x:v>19989</x:v>
      </x:c>
      <x:c r="S6" s="201" t="n">
        <x:v>6517</x:v>
      </x:c>
      <x:c r="T6" s="201" t="n">
        <x:v>0</x:v>
      </x:c>
      <x:c r="U6" s="201" t="n">
        <x:v>0</x:v>
      </x:c>
      <x:c r="V6" s="201" t="n">
        <x:v>16329</x:v>
      </x:c>
      <x:c r="W6" s="201" t="n">
        <x:v>940</x:v>
      </x:c>
      <x:c r="X6" s="201" t="n">
        <x:v>1236</x:v>
      </x:c>
      <x:c r="Y6" s="201" t="n">
        <x:v>531</x:v>
      </x:c>
      <x:c r="Z6" s="201" t="n">
        <x:v>0</x:v>
      </x:c>
      <x:c r="AA6" s="201" t="n">
        <x:v>0</x:v>
      </x:c>
    </x:row>
    <x:row r="7">
      <x:c r="A7" s="166" t="str">
        <x:v>Residential and other</x:v>
      </x:c>
      <x:c r="B7" s="169" t="n">
        <x:f>SUM(O2:O300)</x:f>
        <x:v>155</x:v>
      </x:c>
      <x:c r="C7" s="171" t="n">
        <x:f>IF(SUM($B$2:$B$7)&gt;0,B7/SUM($B$2:$B$7),"")</x:f>
        <x:v>0.002160820833100987</x:v>
      </x:c>
      <x:c r="D7" s="169" t="n">
        <x:f>SUM(U2:U300)</x:f>
        <x:v>35297</x:v>
      </x:c>
      <x:c r="E7" s="169" t="n">
        <x:f>SUM(AA2:AA300)</x:f>
        <x:v>17</x:v>
      </x:c>
      <x:c r="H7" t="str">
        <x:v>106164029</x:v>
      </x:c>
      <x:c r="I7" t="str">
        <x:v>ADVENTIST HEALTH HANFORD</x:v>
      </x:c>
      <x:c r="J7" s="201" t="n">
        <x:v>235</x:v>
      </x:c>
      <x:c r="K7" s="201" t="n">
        <x:v>0</x:v>
      </x:c>
      <x:c r="L7" s="201" t="n">
        <x:v>0</x:v>
      </x:c>
      <x:c r="M7" s="201" t="n">
        <x:v>0</x:v>
      </x:c>
      <x:c r="N7" s="201" t="n">
        <x:v>0</x:v>
      </x:c>
      <x:c r="O7" s="201" t="n">
        <x:v>0</x:v>
      </x:c>
      <x:c r="P7" s="201" t="n">
        <x:v>39430</x:v>
      </x:c>
      <x:c r="Q7" s="201" t="n">
        <x:v>0</x:v>
      </x:c>
      <x:c r="R7" s="201" t="n">
        <x:v>0</x:v>
      </x:c>
      <x:c r="S7" s="201" t="n">
        <x:v>0</x:v>
      </x:c>
      <x:c r="T7" s="201" t="n">
        <x:v>0</x:v>
      </x:c>
      <x:c r="U7" s="201" t="n">
        <x:v>0</x:v>
      </x:c>
      <x:c r="V7" s="201" t="n">
        <x:v>9362</x:v>
      </x:c>
      <x:c r="W7" s="201" t="n">
        <x:v>0</x:v>
      </x:c>
      <x:c r="X7" s="201" t="n">
        <x:v>0</x:v>
      </x:c>
      <x:c r="Y7" s="201" t="n">
        <x:v>0</x:v>
      </x:c>
      <x:c r="Z7" s="201" t="n">
        <x:v>0</x:v>
      </x:c>
      <x:c r="AA7" s="201" t="n">
        <x:v>0</x:v>
      </x:c>
    </x:row>
    <x:row r="8">
      <x:c r="H8" t="str">
        <x:v>106234038</x:v>
      </x:c>
      <x:c r="I8" t="str">
        <x:v>ADVENTIST HEALTH HOWARD MEMORIAL</x:v>
      </x:c>
      <x:c r="J8" s="201" t="n">
        <x:v>21</x:v>
      </x:c>
      <x:c r="K8" s="201" t="n">
        <x:v>4</x:v>
      </x:c>
      <x:c r="L8" s="201" t="n">
        <x:v>0</x:v>
      </x:c>
      <x:c r="M8" s="201" t="n">
        <x:v>0</x:v>
      </x:c>
      <x:c r="N8" s="201" t="n">
        <x:v>0</x:v>
      </x:c>
      <x:c r="O8" s="201" t="n">
        <x:v>0</x:v>
      </x:c>
      <x:c r="P8" s="201" t="n">
        <x:v>4605</x:v>
      </x:c>
      <x:c r="Q8" s="201" t="n">
        <x:v>632</x:v>
      </x:c>
      <x:c r="R8" s="201" t="n">
        <x:v>0</x:v>
      </x:c>
      <x:c r="S8" s="201" t="n">
        <x:v>0</x:v>
      </x:c>
      <x:c r="T8" s="201" t="n">
        <x:v>0</x:v>
      </x:c>
      <x:c r="U8" s="201" t="n">
        <x:v>0</x:v>
      </x:c>
      <x:c r="V8" s="201" t="n">
        <x:v>1195</x:v>
      </x:c>
      <x:c r="W8" s="201" t="n">
        <x:v>77</x:v>
      </x:c>
      <x:c r="X8" s="201" t="n">
        <x:v>0</x:v>
      </x:c>
      <x:c r="Y8" s="201" t="n">
        <x:v>0</x:v>
      </x:c>
      <x:c r="Z8" s="201" t="n">
        <x:v>0</x:v>
      </x:c>
      <x:c r="AA8" s="201" t="n">
        <x:v>0</x:v>
      </x:c>
    </x:row>
    <x:row r="9">
      <x:c r="H9" t="str">
        <x:v>106390923</x:v>
      </x:c>
      <x:c r="I9" t="str">
        <x:v>ADVENTIST HEALTH LODI MEMORIAL</x:v>
      </x:c>
      <x:c r="J9" s="201" t="n">
        <x:v>186</x:v>
      </x:c>
      <x:c r="K9" s="201" t="n">
        <x:v>0</x:v>
      </x:c>
      <x:c r="L9" s="201" t="n">
        <x:v>0</x:v>
      </x:c>
      <x:c r="M9" s="201" t="n">
        <x:v>8</x:v>
      </x:c>
      <x:c r="N9" s="201" t="n">
        <x:v>0</x:v>
      </x:c>
      <x:c r="O9" s="201" t="n">
        <x:v>0</x:v>
      </x:c>
      <x:c r="P9" s="201" t="n">
        <x:v>31974</x:v>
      </x:c>
      <x:c r="Q9" s="201" t="n">
        <x:v>0</x:v>
      </x:c>
      <x:c r="R9" s="201" t="n">
        <x:v>0</x:v>
      </x:c>
      <x:c r="S9" s="201" t="n">
        <x:v>2219</x:v>
      </x:c>
      <x:c r="T9" s="201" t="n">
        <x:v>0</x:v>
      </x:c>
      <x:c r="U9" s="201" t="n">
        <x:v>0</x:v>
      </x:c>
      <x:c r="V9" s="201" t="n">
        <x:v>7408</x:v>
      </x:c>
      <x:c r="W9" s="201" t="n">
        <x:v>0</x:v>
      </x:c>
      <x:c r="X9" s="201" t="n">
        <x:v>0</x:v>
      </x:c>
      <x:c r="Y9" s="201" t="n">
        <x:v>218</x:v>
      </x:c>
      <x:c r="Z9" s="201" t="n">
        <x:v>0</x:v>
      </x:c>
      <x:c r="AA9" s="201" t="n">
        <x:v>0</x:v>
      </x:c>
    </x:row>
    <x:row r="10">
      <x:c r="H10" t="str">
        <x:v>106231013</x:v>
      </x:c>
      <x:c r="I10" t="str">
        <x:v>ADVENTIST HEALTH MENDOCINO COAST</x:v>
      </x:c>
      <x:c r="J10" s="201" t="n">
        <x:v>19</x:v>
      </x:c>
      <x:c r="K10" s="201" t="n">
        <x:v>6</x:v>
      </x:c>
      <x:c r="L10" s="201" t="n">
        <x:v>0</x:v>
      </x:c>
      <x:c r="M10" s="201" t="n">
        <x:v>0</x:v>
      </x:c>
      <x:c r="N10" s="201" t="n">
        <x:v>0</x:v>
      </x:c>
      <x:c r="O10" s="201" t="n">
        <x:v>0</x:v>
      </x:c>
      <x:c r="P10" s="201" t="n">
        <x:v>2878</x:v>
      </x:c>
      <x:c r="Q10" s="201" t="n">
        <x:v>1576</x:v>
      </x:c>
      <x:c r="R10" s="201" t="n">
        <x:v>0</x:v>
      </x:c>
      <x:c r="S10" s="201" t="n">
        <x:v>0</x:v>
      </x:c>
      <x:c r="T10" s="201" t="n">
        <x:v>0</x:v>
      </x:c>
      <x:c r="U10" s="201" t="n">
        <x:v>0</x:v>
      </x:c>
      <x:c r="V10" s="201" t="n">
        <x:v>734</x:v>
      </x:c>
      <x:c r="W10" s="201" t="n">
        <x:v>140</x:v>
      </x:c>
      <x:c r="X10" s="201" t="n">
        <x:v>0</x:v>
      </x:c>
      <x:c r="Y10" s="201" t="n">
        <x:v>0</x:v>
      </x:c>
      <x:c r="Z10" s="201" t="n">
        <x:v>0</x:v>
      </x:c>
      <x:c r="AA10" s="201" t="n">
        <x:v>0</x:v>
      </x:c>
    </x:row>
    <x:row r="11">
      <x:c r="H11" t="str">
        <x:v>106100797</x:v>
      </x:c>
      <x:c r="I11" t="str">
        <x:v>ADVENTIST HEALTH REEDLEY</x:v>
      </x:c>
      <x:c r="J11" s="201" t="n">
        <x:v>28</x:v>
      </x:c>
      <x:c r="K11" s="201" t="n">
        <x:v>21</x:v>
      </x:c>
      <x:c r="L11" s="201" t="n">
        <x:v>0</x:v>
      </x:c>
      <x:c r="M11" s="201" t="n">
        <x:v>0</x:v>
      </x:c>
      <x:c r="N11" s="201" t="n">
        <x:v>0</x:v>
      </x:c>
      <x:c r="O11" s="201" t="n">
        <x:v>0</x:v>
      </x:c>
      <x:c r="P11" s="201" t="n">
        <x:v>3159</x:v>
      </x:c>
      <x:c r="Q11" s="201" t="n">
        <x:v>2258</x:v>
      </x:c>
      <x:c r="R11" s="201" t="n">
        <x:v>0</x:v>
      </x:c>
      <x:c r="S11" s="201" t="n">
        <x:v>0</x:v>
      </x:c>
      <x:c r="T11" s="201" t="n">
        <x:v>0</x:v>
      </x:c>
      <x:c r="U11" s="201" t="n">
        <x:v>0</x:v>
      </x:c>
      <x:c r="V11" s="201" t="n">
        <x:v>1490</x:v>
      </x:c>
      <x:c r="W11" s="201" t="n">
        <x:v>152</x:v>
      </x:c>
      <x:c r="X11" s="201" t="n">
        <x:v>0</x:v>
      </x:c>
      <x:c r="Y11" s="201" t="n">
        <x:v>0</x:v>
      </x:c>
      <x:c r="Z11" s="201" t="n">
        <x:v>0</x:v>
      </x:c>
      <x:c r="AA11" s="201" t="n">
        <x:v>0</x:v>
      </x:c>
    </x:row>
    <x:row r="12">
      <x:c r="H12" t="str">
        <x:v>106400524</x:v>
      </x:c>
      <x:c r="I12" t="str">
        <x:v>ADVENTIST HEALTH SIERRA VISTA</x:v>
      </x:c>
      <x:c r="J12" s="201" t="n">
        <x:v>162</x:v>
      </x:c>
      <x:c r="K12" s="201" t="n">
        <x:v>0</x:v>
      </x:c>
      <x:c r="L12" s="201" t="n">
        <x:v>0</x:v>
      </x:c>
      <x:c r="M12" s="201" t="n">
        <x:v>0</x:v>
      </x:c>
      <x:c r="N12" s="201" t="n">
        <x:v>0</x:v>
      </x:c>
      <x:c r="O12" s="201" t="n">
        <x:v>0</x:v>
      </x:c>
      <x:c r="P12" s="201" t="n">
        <x:v>23522</x:v>
      </x:c>
      <x:c r="Q12" s="201" t="n">
        <x:v>0</x:v>
      </x:c>
      <x:c r="R12" s="201" t="n">
        <x:v>0</x:v>
      </x:c>
      <x:c r="S12" s="201" t="n">
        <x:v>0</x:v>
      </x:c>
      <x:c r="T12" s="201" t="n">
        <x:v>0</x:v>
      </x:c>
      <x:c r="U12" s="201" t="n">
        <x:v>0</x:v>
      </x:c>
      <x:c r="V12" s="201" t="n">
        <x:v>4685</x:v>
      </x:c>
      <x:c r="W12" s="201" t="n">
        <x:v>0</x:v>
      </x:c>
      <x:c r="X12" s="201" t="n">
        <x:v>0</x:v>
      </x:c>
      <x:c r="Y12" s="201" t="n">
        <x:v>0</x:v>
      </x:c>
      <x:c r="Z12" s="201" t="n">
        <x:v>0</x:v>
      </x:c>
      <x:c r="AA12" s="201" t="n">
        <x:v>0</x:v>
      </x:c>
    </x:row>
    <x:row r="13">
      <x:c r="H13" t="str">
        <x:v>106560525</x:v>
      </x:c>
      <x:c r="I13" t="str">
        <x:v>ADVENTIST HEALTH SIMI VALLEY</x:v>
      </x:c>
      <x:c r="J13" s="201" t="n">
        <x:v>144</x:v>
      </x:c>
      <x:c r="K13" s="201" t="n">
        <x:v>0</x:v>
      </x:c>
      <x:c r="L13" s="201" t="n">
        <x:v>0</x:v>
      </x:c>
      <x:c r="M13" s="201" t="n">
        <x:v>0</x:v>
      </x:c>
      <x:c r="N13" s="201" t="n">
        <x:v>0</x:v>
      </x:c>
      <x:c r="O13" s="201" t="n">
        <x:v>0</x:v>
      </x:c>
      <x:c r="P13" s="201" t="n">
        <x:v>28988</x:v>
      </x:c>
      <x:c r="Q13" s="201" t="n">
        <x:v>0</x:v>
      </x:c>
      <x:c r="R13" s="201" t="n">
        <x:v>0</x:v>
      </x:c>
      <x:c r="S13" s="201" t="n">
        <x:v>0</x:v>
      </x:c>
      <x:c r="T13" s="201" t="n">
        <x:v>0</x:v>
      </x:c>
      <x:c r="U13" s="201" t="n">
        <x:v>0</x:v>
      </x:c>
      <x:c r="V13" s="201" t="n">
        <x:v>6577</x:v>
      </x:c>
      <x:c r="W13" s="201" t="n">
        <x:v>0</x:v>
      </x:c>
      <x:c r="X13" s="201" t="n">
        <x:v>0</x:v>
      </x:c>
      <x:c r="Y13" s="201" t="n">
        <x:v>0</x:v>
      </x:c>
      <x:c r="Z13" s="201" t="n">
        <x:v>0</x:v>
      </x:c>
      <x:c r="AA13" s="201" t="n">
        <x:v>0</x:v>
      </x:c>
    </x:row>
    <x:row r="14">
      <x:c r="H14" t="str">
        <x:v>106554011</x:v>
      </x:c>
      <x:c r="I14" t="str">
        <x:v>ADVENTIST HEALTH SONORA - GREENLEY</x:v>
      </x:c>
      <x:c r="J14" s="201" t="n">
        <x:v>84</x:v>
      </x:c>
      <x:c r="K14" s="201" t="n">
        <x:v>68</x:v>
      </x:c>
      <x:c r="L14" s="201" t="n">
        <x:v>0</x:v>
      </x:c>
      <x:c r="M14" s="201" t="n">
        <x:v>0</x:v>
      </x:c>
      <x:c r="N14" s="201" t="n">
        <x:v>0</x:v>
      </x:c>
      <x:c r="O14" s="201" t="n">
        <x:v>0</x:v>
      </x:c>
      <x:c r="P14" s="201" t="n">
        <x:v>15541</x:v>
      </x:c>
      <x:c r="Q14" s="201" t="n">
        <x:v>21613</x:v>
      </x:c>
      <x:c r="R14" s="201" t="n">
        <x:v>0</x:v>
      </x:c>
      <x:c r="S14" s="201" t="n">
        <x:v>0</x:v>
      </x:c>
      <x:c r="T14" s="201" t="n">
        <x:v>0</x:v>
      </x:c>
      <x:c r="U14" s="201" t="n">
        <x:v>0</x:v>
      </x:c>
      <x:c r="V14" s="201" t="n">
        <x:v>4126</x:v>
      </x:c>
      <x:c r="W14" s="201" t="n">
        <x:v>78</x:v>
      </x:c>
      <x:c r="X14" s="201" t="n">
        <x:v>0</x:v>
      </x:c>
      <x:c r="Y14" s="201" t="n">
        <x:v>0</x:v>
      </x:c>
      <x:c r="Z14" s="201" t="n">
        <x:v>0</x:v>
      </x:c>
      <x:c r="AA14" s="201" t="n">
        <x:v>0</x:v>
      </x:c>
    </x:row>
    <x:row r="15">
      <x:c r="H15" t="str">
        <x:v>106281078</x:v>
      </x:c>
      <x:c r="I15" t="str">
        <x:v>ADVENTIST HEALTH ST. HELENA</x:v>
      </x:c>
      <x:c r="J15" s="201" t="n">
        <x:v>141</x:v>
      </x:c>
      <x:c r="K15" s="201" t="n">
        <x:v>0</x:v>
      </x:c>
      <x:c r="L15" s="201" t="n">
        <x:v>0</x:v>
      </x:c>
      <x:c r="M15" s="201" t="n">
        <x:v>0</x:v>
      </x:c>
      <x:c r="N15" s="201" t="n">
        <x:v>0</x:v>
      </x:c>
      <x:c r="O15" s="201" t="n">
        <x:v>0</x:v>
      </x:c>
      <x:c r="P15" s="201" t="n">
        <x:v>20446</x:v>
      </x:c>
      <x:c r="Q15" s="201" t="n">
        <x:v>0</x:v>
      </x:c>
      <x:c r="R15" s="201" t="n">
        <x:v>0</x:v>
      </x:c>
      <x:c r="S15" s="201" t="n">
        <x:v>0</x:v>
      </x:c>
      <x:c r="T15" s="201" t="n">
        <x:v>0</x:v>
      </x:c>
      <x:c r="U15" s="201" t="n">
        <x:v>0</x:v>
      </x:c>
      <x:c r="V15" s="201" t="n">
        <x:v>3693</x:v>
      </x:c>
      <x:c r="W15" s="201" t="n">
        <x:v>0</x:v>
      </x:c>
      <x:c r="X15" s="201" t="n">
        <x:v>0</x:v>
      </x:c>
      <x:c r="Y15" s="201" t="n">
        <x:v>0</x:v>
      </x:c>
      <x:c r="Z15" s="201" t="n">
        <x:v>0</x:v>
      </x:c>
      <x:c r="AA15" s="201" t="n">
        <x:v>0</x:v>
      </x:c>
    </x:row>
    <x:row r="16">
      <x:c r="H16" t="str">
        <x:v>106154168</x:v>
      </x:c>
      <x:c r="I16" t="str">
        <x:v>ADVENTIST HEALTH TEHACHAPI VALLEY</x:v>
      </x:c>
      <x:c r="J16" s="201" t="n">
        <x:v>20</x:v>
      </x:c>
      <x:c r="K16" s="201" t="n">
        <x:v>5</x:v>
      </x:c>
      <x:c r="L16" s="201" t="n">
        <x:v>0</x:v>
      </x:c>
      <x:c r="M16" s="201" t="n">
        <x:v>0</x:v>
      </x:c>
      <x:c r="N16" s="201" t="n">
        <x:v>0</x:v>
      </x:c>
      <x:c r="O16" s="201" t="n">
        <x:v>0</x:v>
      </x:c>
      <x:c r="P16" s="201" t="n">
        <x:v>3515</x:v>
      </x:c>
      <x:c r="Q16" s="201" t="n">
        <x:v>838</x:v>
      </x:c>
      <x:c r="R16" s="201" t="n">
        <x:v>0</x:v>
      </x:c>
      <x:c r="S16" s="201" t="n">
        <x:v>0</x:v>
      </x:c>
      <x:c r="T16" s="201" t="n">
        <x:v>0</x:v>
      </x:c>
      <x:c r="U16" s="201" t="n">
        <x:v>0</x:v>
      </x:c>
      <x:c r="V16" s="201" t="n">
        <x:v>1171</x:v>
      </x:c>
      <x:c r="W16" s="201" t="n">
        <x:v>61</x:v>
      </x:c>
      <x:c r="X16" s="201" t="n">
        <x:v>0</x:v>
      </x:c>
      <x:c r="Y16" s="201" t="n">
        <x:v>0</x:v>
      </x:c>
      <x:c r="Z16" s="201" t="n">
        <x:v>0</x:v>
      </x:c>
      <x:c r="AA16" s="201" t="n">
        <x:v>0</x:v>
      </x:c>
    </x:row>
    <x:row r="17">
      <x:c r="H17" t="str">
        <x:v>106540816</x:v>
      </x:c>
      <x:c r="I17" t="str">
        <x:v>ADVENTIST HEALTH TULARE</x:v>
      </x:c>
      <x:c r="J17" s="201" t="n">
        <x:v>73</x:v>
      </x:c>
      <x:c r="K17" s="201" t="n">
        <x:v>0</x:v>
      </x:c>
      <x:c r="L17" s="201" t="n">
        <x:v>0</x:v>
      </x:c>
      <x:c r="M17" s="201" t="n">
        <x:v>0</x:v>
      </x:c>
      <x:c r="N17" s="201" t="n">
        <x:v>0</x:v>
      </x:c>
      <x:c r="O17" s="201" t="n">
        <x:v>0</x:v>
      </x:c>
      <x:c r="P17" s="201" t="n">
        <x:v>7342</x:v>
      </x:c>
      <x:c r="Q17" s="201" t="n">
        <x:v>0</x:v>
      </x:c>
      <x:c r="R17" s="201" t="n">
        <x:v>0</x:v>
      </x:c>
      <x:c r="S17" s="201" t="n">
        <x:v>0</x:v>
      </x:c>
      <x:c r="T17" s="201" t="n">
        <x:v>0</x:v>
      </x:c>
      <x:c r="U17" s="201" t="n">
        <x:v>0</x:v>
      </x:c>
      <x:c r="V17" s="201" t="n">
        <x:v>1851</x:v>
      </x:c>
      <x:c r="W17" s="201" t="n">
        <x:v>0</x:v>
      </x:c>
      <x:c r="X17" s="201" t="n">
        <x:v>0</x:v>
      </x:c>
      <x:c r="Y17" s="201" t="n">
        <x:v>0</x:v>
      </x:c>
      <x:c r="Z17" s="201" t="n">
        <x:v>0</x:v>
      </x:c>
      <x:c r="AA17" s="201" t="n">
        <x:v>0</x:v>
      </x:c>
    </x:row>
    <x:row r="18">
      <x:c r="H18" t="str">
        <x:v>106400548</x:v>
      </x:c>
      <x:c r="I18" t="str">
        <x:v>ADVENTIST HEALTH TWIN CITIES</x:v>
      </x:c>
      <x:c r="J18" s="201" t="n">
        <x:v>122</x:v>
      </x:c>
      <x:c r="K18" s="201" t="n">
        <x:v>0</x:v>
      </x:c>
      <x:c r="L18" s="201" t="n">
        <x:v>0</x:v>
      </x:c>
      <x:c r="M18" s="201" t="n">
        <x:v>0</x:v>
      </x:c>
      <x:c r="N18" s="201" t="n">
        <x:v>0</x:v>
      </x:c>
      <x:c r="O18" s="201" t="n">
        <x:v>0</x:v>
      </x:c>
      <x:c r="P18" s="201" t="n">
        <x:v>17634</x:v>
      </x:c>
      <x:c r="Q18" s="201" t="n">
        <x:v>0</x:v>
      </x:c>
      <x:c r="R18" s="201" t="n">
        <x:v>0</x:v>
      </x:c>
      <x:c r="S18" s="201" t="n">
        <x:v>0</x:v>
      </x:c>
      <x:c r="T18" s="201" t="n">
        <x:v>0</x:v>
      </x:c>
      <x:c r="U18" s="201" t="n">
        <x:v>0</x:v>
      </x:c>
      <x:c r="V18" s="201" t="n">
        <x:v>3970</x:v>
      </x:c>
      <x:c r="W18" s="201" t="n">
        <x:v>0</x:v>
      </x:c>
      <x:c r="X18" s="201" t="n">
        <x:v>0</x:v>
      </x:c>
      <x:c r="Y18" s="201" t="n">
        <x:v>0</x:v>
      </x:c>
      <x:c r="Z18" s="201" t="n">
        <x:v>0</x:v>
      </x:c>
      <x:c r="AA18" s="201" t="n">
        <x:v>0</x:v>
      </x:c>
    </x:row>
    <x:row r="19">
      <x:c r="H19" t="str">
        <x:v>106231396</x:v>
      </x:c>
      <x:c r="I19" t="str">
        <x:v>ADVENTIST HEALTH UKIAH VALLEY</x:v>
      </x:c>
      <x:c r="J19" s="201" t="n">
        <x:v>50</x:v>
      </x:c>
      <x:c r="K19" s="201" t="n">
        <x:v>0</x:v>
      </x:c>
      <x:c r="L19" s="201" t="n">
        <x:v>0</x:v>
      </x:c>
      <x:c r="M19" s="201" t="n">
        <x:v>0</x:v>
      </x:c>
      <x:c r="N19" s="201" t="n">
        <x:v>0</x:v>
      </x:c>
      <x:c r="O19" s="201" t="n">
        <x:v>0</x:v>
      </x:c>
      <x:c r="P19" s="201" t="n">
        <x:v>12556</x:v>
      </x:c>
      <x:c r="Q19" s="201" t="n">
        <x:v>0</x:v>
      </x:c>
      <x:c r="R19" s="201" t="n">
        <x:v>0</x:v>
      </x:c>
      <x:c r="S19" s="201" t="n">
        <x:v>0</x:v>
      </x:c>
      <x:c r="T19" s="201" t="n">
        <x:v>0</x:v>
      </x:c>
      <x:c r="U19" s="201" t="n">
        <x:v>0</x:v>
      </x:c>
      <x:c r="V19" s="201" t="n">
        <x:v>3789</x:v>
      </x:c>
      <x:c r="W19" s="201" t="n">
        <x:v>0</x:v>
      </x:c>
      <x:c r="X19" s="201" t="n">
        <x:v>0</x:v>
      </x:c>
      <x:c r="Y19" s="201" t="n">
        <x:v>0</x:v>
      </x:c>
      <x:c r="Z19" s="201" t="n">
        <x:v>0</x:v>
      </x:c>
      <x:c r="AA19" s="201" t="n">
        <x:v>0</x:v>
      </x:c>
    </x:row>
    <x:row r="20">
      <x:c r="H20" t="str">
        <x:v>106190878</x:v>
      </x:c>
      <x:c r="I20" t="str">
        <x:v>ADVENTIST HEALTH WHITE MEMORIAL</x:v>
      </x:c>
      <x:c r="J20" s="201" t="n">
        <x:v>469</x:v>
      </x:c>
      <x:c r="K20" s="201" t="n">
        <x:v>27</x:v>
      </x:c>
      <x:c r="L20" s="201" t="n">
        <x:v>33</x:v>
      </x:c>
      <x:c r="M20" s="201" t="n">
        <x:v>16</x:v>
      </x:c>
      <x:c r="N20" s="201" t="n">
        <x:v>0</x:v>
      </x:c>
      <x:c r="O20" s="201" t="n">
        <x:v>0</x:v>
      </x:c>
      <x:c r="P20" s="201" t="n">
        <x:v>86157</x:v>
      </x:c>
      <x:c r="Q20" s="201" t="n">
        <x:v>1507</x:v>
      </x:c>
      <x:c r="R20" s="201" t="n">
        <x:v>8587</x:v>
      </x:c>
      <x:c r="S20" s="201" t="n">
        <x:v>2623</x:v>
      </x:c>
      <x:c r="T20" s="201" t="n">
        <x:v>0</x:v>
      </x:c>
      <x:c r="U20" s="201" t="n">
        <x:v>0</x:v>
      </x:c>
      <x:c r="V20" s="201" t="n">
        <x:v>17295</x:v>
      </x:c>
      <x:c r="W20" s="201" t="n">
        <x:v>78</x:v>
      </x:c>
      <x:c r="X20" s="201" t="n">
        <x:v>1730</x:v>
      </x:c>
      <x:c r="Y20" s="201" t="n">
        <x:v>214</x:v>
      </x:c>
      <x:c r="Z20" s="201" t="n">
        <x:v>0</x:v>
      </x:c>
      <x:c r="AA20" s="201" t="n">
        <x:v>0</x:v>
      </x:c>
    </x:row>
    <x:row r="21">
      <x:c r="H21" t="str">
        <x:v>106301098</x:v>
      </x:c>
      <x:c r="I21" t="str">
        <x:v>AHMC ANAHEIM REGIONAL MEDICAL CENTER</x:v>
      </x:c>
      <x:c r="J21" s="201" t="n">
        <x:v>223</x:v>
      </x:c>
      <x:c r="K21" s="201" t="n">
        <x:v>0</x:v>
      </x:c>
      <x:c r="L21" s="201" t="n">
        <x:v>0</x:v>
      </x:c>
      <x:c r="M21" s="201" t="n">
        <x:v>0</x:v>
      </x:c>
      <x:c r="N21" s="201" t="n">
        <x:v>0</x:v>
      </x:c>
      <x:c r="O21" s="201" t="n">
        <x:v>0</x:v>
      </x:c>
      <x:c r="P21" s="201" t="n">
        <x:v>27975</x:v>
      </x:c>
      <x:c r="Q21" s="201" t="n">
        <x:v>0</x:v>
      </x:c>
      <x:c r="R21" s="201" t="n">
        <x:v>0</x:v>
      </x:c>
      <x:c r="S21" s="201" t="n">
        <x:v>0</x:v>
      </x:c>
      <x:c r="T21" s="201" t="n">
        <x:v>0</x:v>
      </x:c>
      <x:c r="U21" s="201" t="n">
        <x:v>0</x:v>
      </x:c>
      <x:c r="V21" s="201" t="n">
        <x:v>6630</x:v>
      </x:c>
      <x:c r="W21" s="201" t="n">
        <x:v>0</x:v>
      </x:c>
      <x:c r="X21" s="201" t="n">
        <x:v>0</x:v>
      </x:c>
      <x:c r="Y21" s="201" t="n">
        <x:v>0</x:v>
      </x:c>
      <x:c r="Z21" s="201" t="n">
        <x:v>0</x:v>
      </x:c>
      <x:c r="AA21" s="201" t="n">
        <x:v>0</x:v>
      </x:c>
    </x:row>
    <x:row r="22">
      <x:c r="H22" t="str">
        <x:v>106410817</x:v>
      </x:c>
      <x:c r="I22" t="str">
        <x:v>AHMC SETON MEDICAL CENTER</x:v>
      </x:c>
      <x:c r="J22" s="201" t="n">
        <x:v>252</x:v>
      </x:c>
      <x:c r="K22" s="201" t="n">
        <x:v>199</x:v>
      </x:c>
      <x:c r="L22" s="201" t="n">
        <x:v>24</x:v>
      </x:c>
      <x:c r="M22" s="201" t="n">
        <x:v>0</x:v>
      </x:c>
      <x:c r="N22" s="201" t="n">
        <x:v>0</x:v>
      </x:c>
      <x:c r="O22" s="201" t="n">
        <x:v>0</x:v>
      </x:c>
      <x:c r="P22" s="201" t="n">
        <x:v>23599</x:v>
      </x:c>
      <x:c r="Q22" s="201" t="n">
        <x:v>34325</x:v>
      </x:c>
      <x:c r="R22" s="201" t="n">
        <x:v>6314</x:v>
      </x:c>
      <x:c r="S22" s="201" t="n">
        <x:v>0</x:v>
      </x:c>
      <x:c r="T22" s="201" t="n">
        <x:v>0</x:v>
      </x:c>
      <x:c r="U22" s="201" t="n">
        <x:v>0</x:v>
      </x:c>
      <x:c r="V22" s="201" t="n">
        <x:v>2421</x:v>
      </x:c>
      <x:c r="W22" s="201" t="n">
        <x:v>234</x:v>
      </x:c>
      <x:c r="X22" s="201" t="n">
        <x:v>235</x:v>
      </x:c>
      <x:c r="Y22" s="201" t="n">
        <x:v>0</x:v>
      </x:c>
      <x:c r="Z22" s="201" t="n">
        <x:v>0</x:v>
      </x:c>
      <x:c r="AA22" s="201" t="n">
        <x:v>0</x:v>
      </x:c>
    </x:row>
    <x:row r="23">
      <x:c r="H23" t="str">
        <x:v>106010735</x:v>
      </x:c>
      <x:c r="I23" t="str">
        <x:v>ALAMEDA HOSPITAL</x:v>
      </x:c>
      <x:c r="J23" s="201" t="n">
        <x:v>66</x:v>
      </x:c>
      <x:c r="K23" s="201" t="n">
        <x:v>181</x:v>
      </x:c>
      <x:c r="L23" s="201" t="n">
        <x:v>0</x:v>
      </x:c>
      <x:c r="M23" s="201" t="n">
        <x:v>0</x:v>
      </x:c>
      <x:c r="N23" s="201" t="n">
        <x:v>0</x:v>
      </x:c>
      <x:c r="O23" s="201" t="n">
        <x:v>0</x:v>
      </x:c>
      <x:c r="P23" s="201" t="n">
        <x:v>13272</x:v>
      </x:c>
      <x:c r="Q23" s="201" t="n">
        <x:v>58853</x:v>
      </x:c>
      <x:c r="R23" s="201" t="n">
        <x:v>0</x:v>
      </x:c>
      <x:c r="S23" s="201" t="n">
        <x:v>0</x:v>
      </x:c>
      <x:c r="T23" s="201" t="n">
        <x:v>0</x:v>
      </x:c>
      <x:c r="U23" s="201" t="n">
        <x:v>0</x:v>
      </x:c>
      <x:c r="V23" s="201" t="n">
        <x:v>2954</x:v>
      </x:c>
      <x:c r="W23" s="201" t="n">
        <x:v>144</x:v>
      </x:c>
      <x:c r="X23" s="201" t="n">
        <x:v>0</x:v>
      </x:c>
      <x:c r="Y23" s="201" t="n">
        <x:v>0</x:v>
      </x:c>
      <x:c r="Z23" s="201" t="n">
        <x:v>0</x:v>
      </x:c>
      <x:c r="AA23" s="201" t="n">
        <x:v>0</x:v>
      </x:c>
    </x:row>
    <x:row r="24">
      <x:c r="H24" t="str">
        <x:v>106190017</x:v>
      </x:c>
      <x:c r="I24" t="str">
        <x:v>ALHAMBRA HOSPITAL MEDICAL CENTER</x:v>
      </x:c>
      <x:c r="J24" s="201" t="n">
        <x:v>101</x:v>
      </x:c>
      <x:c r="K24" s="201" t="n">
        <x:v>26</x:v>
      </x:c>
      <x:c r="L24" s="201" t="n">
        <x:v>0</x:v>
      </x:c>
      <x:c r="M24" s="201" t="n">
        <x:v>17</x:v>
      </x:c>
      <x:c r="N24" s="201" t="n">
        <x:v>0</x:v>
      </x:c>
      <x:c r="O24" s="201" t="n">
        <x:v>0</x:v>
      </x:c>
      <x:c r="P24" s="201" t="n">
        <x:v>20425</x:v>
      </x:c>
      <x:c r="Q24" s="201" t="n">
        <x:v>8299</x:v>
      </x:c>
      <x:c r="R24" s="201" t="n">
        <x:v>0</x:v>
      </x:c>
      <x:c r="S24" s="201" t="n">
        <x:v>2705</x:v>
      </x:c>
      <x:c r="T24" s="201" t="n">
        <x:v>0</x:v>
      </x:c>
      <x:c r="U24" s="201" t="n">
        <x:v>0</x:v>
      </x:c>
      <x:c r="V24" s="201" t="n">
        <x:v>3960</x:v>
      </x:c>
      <x:c r="W24" s="201" t="n">
        <x:v>23</x:v>
      </x:c>
      <x:c r="X24" s="201" t="n">
        <x:v>0</x:v>
      </x:c>
      <x:c r="Y24" s="201" t="n">
        <x:v>180</x:v>
      </x:c>
      <x:c r="Z24" s="201" t="n">
        <x:v>0</x:v>
      </x:c>
      <x:c r="AA24" s="201" t="n">
        <x:v>0</x:v>
      </x:c>
    </x:row>
    <x:row r="25">
      <x:c r="H25" t="str">
        <x:v>106010937</x:v>
      </x:c>
      <x:c r="I25" t="str">
        <x:v>ALTA BATES SUMMIT MEDICAL CENTER</x:v>
      </x:c>
      <x:c r="J25" s="201" t="n">
        <x:v>251</x:v>
      </x:c>
      <x:c r="K25" s="201" t="n">
        <x:v>0</x:v>
      </x:c>
      <x:c r="L25" s="201" t="n">
        <x:v>0</x:v>
      </x:c>
      <x:c r="M25" s="201" t="n">
        <x:v>58</x:v>
      </x:c>
      <x:c r="N25" s="201" t="n">
        <x:v>0</x:v>
      </x:c>
      <x:c r="O25" s="201" t="n">
        <x:v>0</x:v>
      </x:c>
      <x:c r="P25" s="201" t="n">
        <x:v>56654</x:v>
      </x:c>
      <x:c r="Q25" s="201" t="n">
        <x:v>0</x:v>
      </x:c>
      <x:c r="R25" s="201" t="n">
        <x:v>0</x:v>
      </x:c>
      <x:c r="S25" s="201" t="n">
        <x:v>13452</x:v>
      </x:c>
      <x:c r="T25" s="201" t="n">
        <x:v>0</x:v>
      </x:c>
      <x:c r="U25" s="201" t="n">
        <x:v>0</x:v>
      </x:c>
      <x:c r="V25" s="201" t="n">
        <x:v>11585</x:v>
      </x:c>
      <x:c r="W25" s="201" t="n">
        <x:v>0</x:v>
      </x:c>
      <x:c r="X25" s="201" t="n">
        <x:v>0</x:v>
      </x:c>
      <x:c r="Y25" s="201" t="n">
        <x:v>758</x:v>
      </x:c>
      <x:c r="Z25" s="201" t="n">
        <x:v>0</x:v>
      </x:c>
      <x:c r="AA25" s="201" t="n">
        <x:v>0</x:v>
      </x:c>
    </x:row>
    <x:row r="26">
      <x:c r="H26" t="str">
        <x:v>106010739</x:v>
      </x:c>
      <x:c r="I26" t="str">
        <x:v>ALTA BATES SUMMIT MEDICAL CENTER - ALTA BATES CAMPUS</x:v>
      </x:c>
      <x:c r="J26" s="201" t="n">
        <x:v>329</x:v>
      </x:c>
      <x:c r="K26" s="201" t="n">
        <x:v>0</x:v>
      </x:c>
      <x:c r="L26" s="201" t="n">
        <x:v>64</x:v>
      </x:c>
      <x:c r="M26" s="201" t="n">
        <x:v>0</x:v>
      </x:c>
      <x:c r="N26" s="201" t="n">
        <x:v>0</x:v>
      </x:c>
      <x:c r="O26" s="201" t="n">
        <x:v>0</x:v>
      </x:c>
      <x:c r="P26" s="201" t="n">
        <x:v>53397</x:v>
      </x:c>
      <x:c r="Q26" s="201" t="n">
        <x:v>0</x:v>
      </x:c>
      <x:c r="R26" s="201" t="n">
        <x:v>19210</x:v>
      </x:c>
      <x:c r="S26" s="201" t="n">
        <x:v>0</x:v>
      </x:c>
      <x:c r="T26" s="201" t="n">
        <x:v>0</x:v>
      </x:c>
      <x:c r="U26" s="201" t="n">
        <x:v>0</x:v>
      </x:c>
      <x:c r="V26" s="201" t="n">
        <x:v>10166</x:v>
      </x:c>
      <x:c r="W26" s="201" t="n">
        <x:v>0</x:v>
      </x:c>
      <x:c r="X26" s="201" t="n">
        <x:v>2157</x:v>
      </x:c>
      <x:c r="Y26" s="201" t="n">
        <x:v>0</x:v>
      </x:c>
      <x:c r="Z26" s="201" t="n">
        <x:v>0</x:v>
      </x:c>
      <x:c r="AA26" s="201" t="n">
        <x:v>0</x:v>
      </x:c>
    </x:row>
    <x:row r="27">
      <x:c r="H27" t="str">
        <x:v>106301188</x:v>
      </x:c>
      <x:c r="I27" t="str">
        <x:v>ANAHEIM GLOBAL MEDICAL CENTER</x:v>
      </x:c>
      <x:c r="J27" s="201" t="n">
        <x:v>92</x:v>
      </x:c>
      <x:c r="K27" s="201" t="n">
        <x:v>0</x:v>
      </x:c>
      <x:c r="L27" s="201" t="n">
        <x:v>91</x:v>
      </x:c>
      <x:c r="M27" s="201" t="n">
        <x:v>0</x:v>
      </x:c>
      <x:c r="N27" s="201" t="n">
        <x:v>0</x:v>
      </x:c>
      <x:c r="O27" s="201" t="n">
        <x:v>0</x:v>
      </x:c>
      <x:c r="P27" s="201" t="n">
        <x:v>13632</x:v>
      </x:c>
      <x:c r="Q27" s="201" t="n">
        <x:v>0</x:v>
      </x:c>
      <x:c r="R27" s="201" t="n">
        <x:v>20297</x:v>
      </x:c>
      <x:c r="S27" s="201" t="n">
        <x:v>0</x:v>
      </x:c>
      <x:c r="T27" s="201" t="n">
        <x:v>0</x:v>
      </x:c>
      <x:c r="U27" s="201" t="n">
        <x:v>0</x:v>
      </x:c>
      <x:c r="V27" s="201" t="n">
        <x:v>1374</x:v>
      </x:c>
      <x:c r="W27" s="201" t="n">
        <x:v>0</x:v>
      </x:c>
      <x:c r="X27" s="201" t="n">
        <x:v>1899</x:v>
      </x:c>
      <x:c r="Y27" s="201" t="n">
        <x:v>0</x:v>
      </x:c>
      <x:c r="Z27" s="201" t="n">
        <x:v>0</x:v>
      </x:c>
      <x:c r="AA27" s="201" t="n">
        <x:v>0</x:v>
      </x:c>
    </x:row>
    <x:row r="28">
      <x:c r="H28" t="str">
        <x:v>106190034</x:v>
      </x:c>
      <x:c r="I28" t="str">
        <x:v>ANTELOPE VALLEY MEDICAL CENTER</x:v>
      </x:c>
      <x:c r="J28" s="201" t="n">
        <x:v>390</x:v>
      </x:c>
      <x:c r="K28" s="201" t="n">
        <x:v>0</x:v>
      </x:c>
      <x:c r="L28" s="201" t="n">
        <x:v>30</x:v>
      </x:c>
      <x:c r="M28" s="201" t="n">
        <x:v>0</x:v>
      </x:c>
      <x:c r="N28" s="201" t="n">
        <x:v>0</x:v>
      </x:c>
      <x:c r="O28" s="201" t="n">
        <x:v>0</x:v>
      </x:c>
      <x:c r="P28" s="201" t="n">
        <x:v>85839</x:v>
      </x:c>
      <x:c r="Q28" s="201" t="n">
        <x:v>0</x:v>
      </x:c>
      <x:c r="R28" s="201" t="n">
        <x:v>3175</x:v>
      </x:c>
      <x:c r="S28" s="201" t="n">
        <x:v>0</x:v>
      </x:c>
      <x:c r="T28" s="201" t="n">
        <x:v>0</x:v>
      </x:c>
      <x:c r="U28" s="201" t="n">
        <x:v>0</x:v>
      </x:c>
      <x:c r="V28" s="201" t="n">
        <x:v>17939</x:v>
      </x:c>
      <x:c r="W28" s="201" t="n">
        <x:v>0</x:v>
      </x:c>
      <x:c r="X28" s="201" t="n">
        <x:v>801</x:v>
      </x:c>
      <x:c r="Y28" s="201" t="n">
        <x:v>0</x:v>
      </x:c>
      <x:c r="Z28" s="201" t="n">
        <x:v>0</x:v>
      </x:c>
      <x:c r="AA28" s="201" t="n">
        <x:v>0</x:v>
      </x:c>
    </x:row>
    <x:row r="29">
      <x:c r="H29" t="str">
        <x:v>106364231</x:v>
      </x:c>
      <x:c r="I29" t="str">
        <x:v>ARROWHEAD REGIONAL MEDICAL CENTER</x:v>
      </x:c>
      <x:c r="J29" s="201" t="n">
        <x:v>366</x:v>
      </x:c>
      <x:c r="K29" s="201" t="n">
        <x:v>0</x:v>
      </x:c>
      <x:c r="L29" s="201" t="n">
        <x:v>90</x:v>
      </x:c>
      <x:c r="M29" s="201" t="n">
        <x:v>0</x:v>
      </x:c>
      <x:c r="N29" s="201" t="n">
        <x:v>0</x:v>
      </x:c>
      <x:c r="O29" s="201" t="n">
        <x:v>0</x:v>
      </x:c>
      <x:c r="P29" s="201" t="n">
        <x:v>111712</x:v>
      </x:c>
      <x:c r="Q29" s="201" t="n">
        <x:v>0</x:v>
      </x:c>
      <x:c r="R29" s="201" t="n">
        <x:v>22338</x:v>
      </x:c>
      <x:c r="S29" s="201" t="n">
        <x:v>0</x:v>
      </x:c>
      <x:c r="T29" s="201" t="n">
        <x:v>0</x:v>
      </x:c>
      <x:c r="U29" s="201" t="n">
        <x:v>0</x:v>
      </x:c>
      <x:c r="V29" s="201" t="n">
        <x:v>18330</x:v>
      </x:c>
      <x:c r="W29" s="201" t="n">
        <x:v>0</x:v>
      </x:c>
      <x:c r="X29" s="201" t="n">
        <x:v>2716</x:v>
      </x:c>
      <x:c r="Y29" s="201" t="n">
        <x:v>0</x:v>
      </x:c>
      <x:c r="Z29" s="201" t="n">
        <x:v>0</x:v>
      </x:c>
      <x:c r="AA29" s="201" t="n">
        <x:v>0</x:v>
      </x:c>
    </x:row>
    <x:row r="30">
      <x:c r="H30" t="str">
        <x:v>106150722</x:v>
      </x:c>
      <x:c r="I30" t="str">
        <x:v>BAKERSFIELD MEMORIAL HOSPITAL</x:v>
      </x:c>
      <x:c r="J30" s="201" t="n">
        <x:v>385</x:v>
      </x:c>
      <x:c r="K30" s="201" t="n">
        <x:v>0</x:v>
      </x:c>
      <x:c r="L30" s="201" t="n">
        <x:v>0</x:v>
      </x:c>
      <x:c r="M30" s="201" t="n">
        <x:v>0</x:v>
      </x:c>
      <x:c r="N30" s="201" t="n">
        <x:v>0</x:v>
      </x:c>
      <x:c r="O30" s="201" t="n">
        <x:v>0</x:v>
      </x:c>
      <x:c r="P30" s="201" t="n">
        <x:v>72108</x:v>
      </x:c>
      <x:c r="Q30" s="201" t="n">
        <x:v>0</x:v>
      </x:c>
      <x:c r="R30" s="201" t="n">
        <x:v>0</x:v>
      </x:c>
      <x:c r="S30" s="201" t="n">
        <x:v>0</x:v>
      </x:c>
      <x:c r="T30" s="201" t="n">
        <x:v>0</x:v>
      </x:c>
      <x:c r="U30" s="201" t="n">
        <x:v>0</x:v>
      </x:c>
      <x:c r="V30" s="201" t="n">
        <x:v>16366</x:v>
      </x:c>
      <x:c r="W30" s="201" t="n">
        <x:v>0</x:v>
      </x:c>
      <x:c r="X30" s="201" t="n">
        <x:v>0</x:v>
      </x:c>
      <x:c r="Y30" s="201" t="n">
        <x:v>0</x:v>
      </x:c>
      <x:c r="Z30" s="201" t="n">
        <x:v>0</x:v>
      </x:c>
      <x:c r="AA30" s="201" t="n">
        <x:v>0</x:v>
      </x:c>
    </x:row>
    <x:row r="31">
      <x:c r="H31" t="str">
        <x:v>106364121</x:v>
      </x:c>
      <x:c r="I31" t="str">
        <x:v>BALLARD REHABILITATION HOSPITAL</x:v>
      </x:c>
      <x:c r="J31" s="201" t="n">
        <x:v>0</x:v>
      </x:c>
      <x:c r="K31" s="201" t="n">
        <x:v>0</x:v>
      </x:c>
      <x:c r="L31" s="201" t="n">
        <x:v>0</x:v>
      </x:c>
      <x:c r="M31" s="201" t="n">
        <x:v>60</x:v>
      </x:c>
      <x:c r="N31" s="201" t="n">
        <x:v>0</x:v>
      </x:c>
      <x:c r="O31" s="201" t="n">
        <x:v>0</x:v>
      </x:c>
      <x:c r="P31" s="201" t="n">
        <x:v>0</x:v>
      </x:c>
      <x:c r="Q31" s="201" t="n">
        <x:v>0</x:v>
      </x:c>
      <x:c r="R31" s="201" t="n">
        <x:v>0</x:v>
      </x:c>
      <x:c r="S31" s="201" t="n">
        <x:v>13467</x:v>
      </x:c>
      <x:c r="T31" s="201" t="n">
        <x:v>0</x:v>
      </x:c>
      <x:c r="U31" s="201" t="n">
        <x:v>0</x:v>
      </x:c>
      <x:c r="V31" s="201" t="n">
        <x:v>0</x:v>
      </x:c>
      <x:c r="W31" s="201" t="n">
        <x:v>0</x:v>
      </x:c>
      <x:c r="X31" s="201" t="n">
        <x:v>0</x:v>
      </x:c>
      <x:c r="Y31" s="201" t="n">
        <x:v>914</x:v>
      </x:c>
      <x:c r="Z31" s="201" t="n">
        <x:v>0</x:v>
      </x:c>
      <x:c r="AA31" s="201" t="n">
        <x:v>0</x:v>
      </x:c>
    </x:row>
    <x:row r="32">
      <x:c r="H32" t="str">
        <x:v>106184008</x:v>
      </x:c>
      <x:c r="I32" t="str">
        <x:v>BANNER LASSEN MEDICAL CENTER</x:v>
      </x:c>
      <x:c r="J32" s="201" t="n">
        <x:v>25</x:v>
      </x:c>
      <x:c r="K32" s="201" t="n">
        <x:v>0</x:v>
      </x:c>
      <x:c r="L32" s="201" t="n">
        <x:v>0</x:v>
      </x:c>
      <x:c r="M32" s="201" t="n">
        <x:v>0</x:v>
      </x:c>
      <x:c r="N32" s="201" t="n">
        <x:v>0</x:v>
      </x:c>
      <x:c r="O32" s="201" t="n">
        <x:v>0</x:v>
      </x:c>
      <x:c r="P32" s="201" t="n">
        <x:v>2779</x:v>
      </x:c>
      <x:c r="Q32" s="201" t="n">
        <x:v>0</x:v>
      </x:c>
      <x:c r="R32" s="201" t="n">
        <x:v>0</x:v>
      </x:c>
      <x:c r="S32" s="201" t="n">
        <x:v>0</x:v>
      </x:c>
      <x:c r="T32" s="201" t="n">
        <x:v>0</x:v>
      </x:c>
      <x:c r="U32" s="201" t="n">
        <x:v>0</x:v>
      </x:c>
      <x:c r="V32" s="201" t="n">
        <x:v>730</x:v>
      </x:c>
      <x:c r="W32" s="201" t="n">
        <x:v>0</x:v>
      </x:c>
      <x:c r="X32" s="201" t="n">
        <x:v>0</x:v>
      </x:c>
      <x:c r="Y32" s="201" t="n">
        <x:v>0</x:v>
      </x:c>
      <x:c r="Z32" s="201" t="n">
        <x:v>0</x:v>
      </x:c>
      <x:c r="AA32" s="201" t="n">
        <x:v>0</x:v>
      </x:c>
    </x:row>
    <x:row r="33">
      <x:c r="H33" t="str">
        <x:v>106364430</x:v>
      </x:c>
      <x:c r="I33" t="str">
        <x:v>BARSTOW COMMUNITY HOSPITAL</x:v>
      </x:c>
      <x:c r="J33" s="201" t="n">
        <x:v>30</x:v>
      </x:c>
      <x:c r="K33" s="201" t="n">
        <x:v>0</x:v>
      </x:c>
      <x:c r="L33" s="201" t="n">
        <x:v>0</x:v>
      </x:c>
      <x:c r="M33" s="201" t="n">
        <x:v>0</x:v>
      </x:c>
      <x:c r="N33" s="201" t="n">
        <x:v>0</x:v>
      </x:c>
      <x:c r="O33" s="201" t="n">
        <x:v>0</x:v>
      </x:c>
      <x:c r="P33" s="201" t="n">
        <x:v>6251</x:v>
      </x:c>
      <x:c r="Q33" s="201" t="n">
        <x:v>0</x:v>
      </x:c>
      <x:c r="R33" s="201" t="n">
        <x:v>0</x:v>
      </x:c>
      <x:c r="S33" s="201" t="n">
        <x:v>0</x:v>
      </x:c>
      <x:c r="T33" s="201" t="n">
        <x:v>0</x:v>
      </x:c>
      <x:c r="U33" s="201" t="n">
        <x:v>0</x:v>
      </x:c>
      <x:c r="V33" s="201" t="n">
        <x:v>1802</x:v>
      </x:c>
      <x:c r="W33" s="201" t="n">
        <x:v>0</x:v>
      </x:c>
      <x:c r="X33" s="201" t="n">
        <x:v>0</x:v>
      </x:c>
      <x:c r="Y33" s="201" t="n">
        <x:v>0</x:v>
      </x:c>
      <x:c r="Z33" s="201" t="n">
        <x:v>0</x:v>
      </x:c>
      <x:c r="AA33" s="201" t="n">
        <x:v>0</x:v>
      </x:c>
    </x:row>
    <x:row r="34">
      <x:c r="H34" t="str">
        <x:v>106090793</x:v>
      </x:c>
      <x:c r="I34" t="str">
        <x:v>BARTON MEMORIAL HOSPITAL</x:v>
      </x:c>
      <x:c r="J34" s="201" t="n">
        <x:v>63</x:v>
      </x:c>
      <x:c r="K34" s="201" t="n">
        <x:v>48</x:v>
      </x:c>
      <x:c r="L34" s="201" t="n">
        <x:v>0</x:v>
      </x:c>
      <x:c r="M34" s="201" t="n">
        <x:v>0</x:v>
      </x:c>
      <x:c r="N34" s="201" t="n">
        <x:v>0</x:v>
      </x:c>
      <x:c r="O34" s="201" t="n">
        <x:v>0</x:v>
      </x:c>
      <x:c r="P34" s="201" t="n">
        <x:v>5972</x:v>
      </x:c>
      <x:c r="Q34" s="201" t="n">
        <x:v>15864</x:v>
      </x:c>
      <x:c r="R34" s="201" t="n">
        <x:v>0</x:v>
      </x:c>
      <x:c r="S34" s="201" t="n">
        <x:v>0</x:v>
      </x:c>
      <x:c r="T34" s="201" t="n">
        <x:v>0</x:v>
      </x:c>
      <x:c r="U34" s="201" t="n">
        <x:v>0</x:v>
      </x:c>
      <x:c r="V34" s="201" t="n">
        <x:v>1755</x:v>
      </x:c>
      <x:c r="W34" s="201" t="n">
        <x:v>36</x:v>
      </x:c>
      <x:c r="X34" s="201" t="n">
        <x:v>0</x:v>
      </x:c>
      <x:c r="Y34" s="201" t="n">
        <x:v>0</x:v>
      </x:c>
      <x:c r="Z34" s="201" t="n">
        <x:v>0</x:v>
      </x:c>
      <x:c r="AA34" s="201" t="n">
        <x:v>0</x:v>
      </x:c>
    </x:row>
    <x:row r="35">
      <x:c r="H35" t="str">
        <x:v>106361110</x:v>
      </x:c>
      <x:c r="I35" t="str">
        <x:v>BEAR VALLEY COMMUNITY HOSPITAL</x:v>
      </x:c>
      <x:c r="J35" s="201" t="n">
        <x:v>9</x:v>
      </x:c>
      <x:c r="K35" s="201" t="n">
        <x:v>21</x:v>
      </x:c>
      <x:c r="L35" s="201" t="n">
        <x:v>0</x:v>
      </x:c>
      <x:c r="M35" s="201" t="n">
        <x:v>0</x:v>
      </x:c>
      <x:c r="N35" s="201" t="n">
        <x:v>0</x:v>
      </x:c>
      <x:c r="O35" s="201" t="n">
        <x:v>0</x:v>
      </x:c>
      <x:c r="P35" s="201" t="n">
        <x:v>1214</x:v>
      </x:c>
      <x:c r="Q35" s="201" t="n">
        <x:v>7120</x:v>
      </x:c>
      <x:c r="R35" s="201" t="n">
        <x:v>0</x:v>
      </x:c>
      <x:c r="S35" s="201" t="n">
        <x:v>0</x:v>
      </x:c>
      <x:c r="T35" s="201" t="n">
        <x:v>0</x:v>
      </x:c>
      <x:c r="U35" s="201" t="n">
        <x:v>0</x:v>
      </x:c>
      <x:c r="V35" s="201" t="n">
        <x:v>325</x:v>
      </x:c>
      <x:c r="W35" s="201" t="n">
        <x:v>59</x:v>
      </x:c>
      <x:c r="X35" s="201" t="n">
        <x:v>0</x:v>
      </x:c>
      <x:c r="Y35" s="201" t="n">
        <x:v>0</x:v>
      </x:c>
      <x:c r="Z35" s="201" t="n">
        <x:v>0</x:v>
      </x:c>
      <x:c r="AA35" s="201" t="n">
        <x:v>0</x:v>
      </x:c>
    </x:row>
    <x:row r="36">
      <x:c r="H36" t="str">
        <x:v>106190125</x:v>
      </x:c>
      <x:c r="I36" t="str">
        <x:v>CALIFORNIA HOSPITAL MEDICAL CENTER</x:v>
      </x:c>
      <x:c r="J36" s="201" t="n">
        <x:v>318</x:v>
      </x:c>
      <x:c r="K36" s="201" t="n">
        <x:v>0</x:v>
      </x:c>
      <x:c r="L36" s="201" t="n">
        <x:v>0</x:v>
      </x:c>
      <x:c r="M36" s="201" t="n">
        <x:v>0</x:v>
      </x:c>
      <x:c r="N36" s="201" t="n">
        <x:v>0</x:v>
      </x:c>
      <x:c r="O36" s="201" t="n">
        <x:v>0</x:v>
      </x:c>
      <x:c r="P36" s="201" t="n">
        <x:v>75998</x:v>
      </x:c>
      <x:c r="Q36" s="201" t="n">
        <x:v>0</x:v>
      </x:c>
      <x:c r="R36" s="201" t="n">
        <x:v>0</x:v>
      </x:c>
      <x:c r="S36" s="201" t="n">
        <x:v>0</x:v>
      </x:c>
      <x:c r="T36" s="201" t="n">
        <x:v>0</x:v>
      </x:c>
      <x:c r="U36" s="201" t="n">
        <x:v>0</x:v>
      </x:c>
      <x:c r="V36" s="201" t="n">
        <x:v>14503</x:v>
      </x:c>
      <x:c r="W36" s="201" t="n">
        <x:v>0</x:v>
      </x:c>
      <x:c r="X36" s="201" t="n">
        <x:v>0</x:v>
      </x:c>
      <x:c r="Y36" s="201" t="n">
        <x:v>0</x:v>
      </x:c>
      <x:c r="Z36" s="201" t="n">
        <x:v>0</x:v>
      </x:c>
      <x:c r="AA36" s="201" t="n">
        <x:v>0</x:v>
      </x:c>
    </x:row>
    <x:row r="37">
      <x:c r="H37" t="str">
        <x:v>106384202</x:v>
      </x:c>
      <x:c r="I37" t="str">
        <x:v>CALIFORNIA PACIFIC MEDICAL CENTER - MISSION BERNAL CAMPUS</x:v>
      </x:c>
      <x:c r="J37" s="201" t="n">
        <x:v>120</x:v>
      </x:c>
      <x:c r="K37" s="201" t="n">
        <x:v>0</x:v>
      </x:c>
      <x:c r="L37" s="201" t="n">
        <x:v>0</x:v>
      </x:c>
      <x:c r="M37" s="201" t="n">
        <x:v>0</x:v>
      </x:c>
      <x:c r="N37" s="201" t="n">
        <x:v>0</x:v>
      </x:c>
      <x:c r="O37" s="201" t="n">
        <x:v>0</x:v>
      </x:c>
      <x:c r="P37" s="201" t="n">
        <x:v>23567</x:v>
      </x:c>
      <x:c r="Q37" s="201" t="n">
        <x:v>0</x:v>
      </x:c>
      <x:c r="R37" s="201" t="n">
        <x:v>0</x:v>
      </x:c>
      <x:c r="S37" s="201" t="n">
        <x:v>0</x:v>
      </x:c>
      <x:c r="T37" s="201" t="n">
        <x:v>0</x:v>
      </x:c>
      <x:c r="U37" s="201" t="n">
        <x:v>0</x:v>
      </x:c>
      <x:c r="V37" s="201" t="n">
        <x:v>5303</x:v>
      </x:c>
      <x:c r="W37" s="201" t="n">
        <x:v>0</x:v>
      </x:c>
      <x:c r="X37" s="201" t="n">
        <x:v>0</x:v>
      </x:c>
      <x:c r="Y37" s="201" t="n">
        <x:v>0</x:v>
      </x:c>
      <x:c r="Z37" s="201" t="n">
        <x:v>0</x:v>
      </x:c>
      <x:c r="AA37" s="201" t="n">
        <x:v>0</x:v>
      </x:c>
    </x:row>
    <x:row r="38">
      <x:c r="H38" t="str">
        <x:v>106384176</x:v>
      </x:c>
      <x:c r="I38" t="str">
        <x:v>CALIFORNIA PACIFIC MEDICAL CENTER - VAN NESS CAMPUS</x:v>
      </x:c>
      <x:c r="J38" s="201" t="n">
        <x:v>351</x:v>
      </x:c>
      <x:c r="K38" s="201" t="n">
        <x:v>38</x:v>
      </x:c>
      <x:c r="L38" s="201" t="n">
        <x:v>18</x:v>
      </x:c>
      <x:c r="M38" s="201" t="n">
        <x:v>48</x:v>
      </x:c>
      <x:c r="N38" s="201" t="n">
        <x:v>0</x:v>
      </x:c>
      <x:c r="O38" s="201" t="n">
        <x:v>0</x:v>
      </x:c>
      <x:c r="P38" s="201" t="n">
        <x:v>97985</x:v>
      </x:c>
      <x:c r="Q38" s="201" t="n">
        <x:v>9889</x:v>
      </x:c>
      <x:c r="R38" s="201" t="n">
        <x:v>5945</x:v>
      </x:c>
      <x:c r="S38" s="201" t="n">
        <x:v>10434</x:v>
      </x:c>
      <x:c r="T38" s="201" t="n">
        <x:v>0</x:v>
      </x:c>
      <x:c r="U38" s="201" t="n">
        <x:v>0</x:v>
      </x:c>
      <x:c r="V38" s="201" t="n">
        <x:v>18993</x:v>
      </x:c>
      <x:c r="W38" s="201" t="n">
        <x:v>353</x:v>
      </x:c>
      <x:c r="X38" s="201" t="n">
        <x:v>461</x:v>
      </x:c>
      <x:c r="Y38" s="201" t="n">
        <x:v>608</x:v>
      </x:c>
      <x:c r="Z38" s="201" t="n">
        <x:v>0</x:v>
      </x:c>
      <x:c r="AA38" s="201" t="n">
        <x:v>0</x:v>
      </x:c>
    </x:row>
    <x:row r="39">
      <x:c r="H39" t="str">
        <x:v>106190045</x:v>
      </x:c>
      <x:c r="I39" t="str">
        <x:v>CATALINA ISLAND MEDICAL CENTER</x:v>
      </x:c>
      <x:c r="J39" s="201" t="n">
        <x:v>8</x:v>
      </x:c>
      <x:c r="K39" s="201" t="n">
        <x:v>4</x:v>
      </x:c>
      <x:c r="L39" s="201" t="n">
        <x:v>0</x:v>
      </x:c>
      <x:c r="M39" s="201" t="n">
        <x:v>0</x:v>
      </x:c>
      <x:c r="N39" s="201" t="n">
        <x:v>0</x:v>
      </x:c>
      <x:c r="O39" s="201" t="n">
        <x:v>0</x:v>
      </x:c>
      <x:c r="P39" s="201" t="n">
        <x:v>378</x:v>
      </x:c>
      <x:c r="Q39" s="201" t="n">
        <x:v>1130</x:v>
      </x:c>
      <x:c r="R39" s="201" t="n">
        <x:v>0</x:v>
      </x:c>
      <x:c r="S39" s="201" t="n">
        <x:v>0</x:v>
      </x:c>
      <x:c r="T39" s="201" t="n">
        <x:v>0</x:v>
      </x:c>
      <x:c r="U39" s="201" t="n">
        <x:v>0</x:v>
      </x:c>
      <x:c r="V39" s="201" t="n">
        <x:v>29</x:v>
      </x:c>
      <x:c r="W39" s="201" t="n">
        <x:v>4</x:v>
      </x:c>
      <x:c r="X39" s="201" t="n">
        <x:v>0</x:v>
      </x:c>
      <x:c r="Y39" s="201" t="n">
        <x:v>0</x:v>
      </x:c>
      <x:c r="Z39" s="201" t="n">
        <x:v>0</x:v>
      </x:c>
      <x:c r="AA39" s="201" t="n">
        <x:v>0</x:v>
      </x:c>
    </x:row>
    <x:row r="40">
      <x:c r="H40" t="str">
        <x:v>106190500</x:v>
      </x:c>
      <x:c r="I40" t="str">
        <x:v>CEDARS-SINAI MARINA DEL REY HOSPITAL</x:v>
      </x:c>
      <x:c r="J40" s="201" t="n">
        <x:v>133</x:v>
      </x:c>
      <x:c r="K40" s="201" t="n">
        <x:v>0</x:v>
      </x:c>
      <x:c r="L40" s="201" t="n">
        <x:v>0</x:v>
      </x:c>
      <x:c r="M40" s="201" t="n">
        <x:v>0</x:v>
      </x:c>
      <x:c r="N40" s="201" t="n">
        <x:v>0</x:v>
      </x:c>
      <x:c r="O40" s="201" t="n">
        <x:v>0</x:v>
      </x:c>
      <x:c r="P40" s="201" t="n">
        <x:v>19320</x:v>
      </x:c>
      <x:c r="Q40" s="201" t="n">
        <x:v>0</x:v>
      </x:c>
      <x:c r="R40" s="201" t="n">
        <x:v>0</x:v>
      </x:c>
      <x:c r="S40" s="201" t="n">
        <x:v>0</x:v>
      </x:c>
      <x:c r="T40" s="201" t="n">
        <x:v>0</x:v>
      </x:c>
      <x:c r="U40" s="201" t="n">
        <x:v>0</x:v>
      </x:c>
      <x:c r="V40" s="201" t="n">
        <x:v>4493</x:v>
      </x:c>
      <x:c r="W40" s="201" t="n">
        <x:v>0</x:v>
      </x:c>
      <x:c r="X40" s="201" t="n">
        <x:v>0</x:v>
      </x:c>
      <x:c r="Y40" s="201" t="n">
        <x:v>0</x:v>
      </x:c>
      <x:c r="Z40" s="201" t="n">
        <x:v>0</x:v>
      </x:c>
      <x:c r="AA40" s="201" t="n">
        <x:v>0</x:v>
      </x:c>
    </x:row>
    <x:row r="41">
      <x:c r="H41" t="str">
        <x:v>106190555</x:v>
      </x:c>
      <x:c r="I41" t="str">
        <x:v>CEDARS-SINAI MEDICAL CENTER</x:v>
      </x:c>
      <x:c r="J41" s="201" t="n">
        <x:v>915</x:v>
      </x:c>
      <x:c r="K41" s="201" t="n">
        <x:v>0</x:v>
      </x:c>
      <x:c r="L41" s="201" t="n">
        <x:v>0</x:v>
      </x:c>
      <x:c r="M41" s="201" t="n">
        <x:v>0</x:v>
      </x:c>
      <x:c r="N41" s="201" t="n">
        <x:v>0</x:v>
      </x:c>
      <x:c r="O41" s="201" t="n">
        <x:v>0</x:v>
      </x:c>
      <x:c r="P41" s="201" t="n">
        <x:v>296716</x:v>
      </x:c>
      <x:c r="Q41" s="201" t="n">
        <x:v>0</x:v>
      </x:c>
      <x:c r="R41" s="201" t="n">
        <x:v>0</x:v>
      </x:c>
      <x:c r="S41" s="201" t="n">
        <x:v>0</x:v>
      </x:c>
      <x:c r="T41" s="201" t="n">
        <x:v>0</x:v>
      </x:c>
      <x:c r="U41" s="201" t="n">
        <x:v>0</x:v>
      </x:c>
      <x:c r="V41" s="201" t="n">
        <x:v>45014</x:v>
      </x:c>
      <x:c r="W41" s="201" t="n">
        <x:v>0</x:v>
      </x:c>
      <x:c r="X41" s="201" t="n">
        <x:v>0</x:v>
      </x:c>
      <x:c r="Y41" s="201" t="n">
        <x:v>0</x:v>
      </x:c>
      <x:c r="Z41" s="201" t="n">
        <x:v>0</x:v>
      </x:c>
      <x:c r="AA41" s="201" t="n">
        <x:v>0</x:v>
      </x:c>
    </x:row>
    <x:row r="42">
      <x:c r="H42" t="str">
        <x:v>106190148</x:v>
      </x:c>
      <x:c r="I42" t="str">
        <x:v>CENTINELA HOSPITAL MEDICAL CENTER</x:v>
      </x:c>
      <x:c r="J42" s="201" t="n">
        <x:v>304</x:v>
      </x:c>
      <x:c r="K42" s="201" t="n">
        <x:v>0</x:v>
      </x:c>
      <x:c r="L42" s="201" t="n">
        <x:v>0</x:v>
      </x:c>
      <x:c r="M42" s="201" t="n">
        <x:v>32</x:v>
      </x:c>
      <x:c r="N42" s="201" t="n">
        <x:v>0</x:v>
      </x:c>
      <x:c r="O42" s="201" t="n">
        <x:v>0</x:v>
      </x:c>
      <x:c r="P42" s="201" t="n">
        <x:v>71788</x:v>
      </x:c>
      <x:c r="Q42" s="201" t="n">
        <x:v>0</x:v>
      </x:c>
      <x:c r="R42" s="201" t="n">
        <x:v>0</x:v>
      </x:c>
      <x:c r="S42" s="201" t="n">
        <x:v>3368</x:v>
      </x:c>
      <x:c r="T42" s="201" t="n">
        <x:v>0</x:v>
      </x:c>
      <x:c r="U42" s="201" t="n">
        <x:v>0</x:v>
      </x:c>
      <x:c r="V42" s="201" t="n">
        <x:v>15788</x:v>
      </x:c>
      <x:c r="W42" s="201" t="n">
        <x:v>0</x:v>
      </x:c>
      <x:c r="X42" s="201" t="n">
        <x:v>0</x:v>
      </x:c>
      <x:c r="Y42" s="201" t="n">
        <x:v>255</x:v>
      </x:c>
      <x:c r="Z42" s="201" t="n">
        <x:v>0</x:v>
      </x:c>
      <x:c r="AA42" s="201" t="n">
        <x:v>0</x:v>
      </x:c>
    </x:row>
    <x:row r="43">
      <x:c r="H43" t="str">
        <x:v>106500954</x:v>
      </x:c>
      <x:c r="I43" t="str">
        <x:v>CENTRAL VALLEY SPECIALTY HOSPITAL</x:v>
      </x:c>
      <x:c r="J43" s="201" t="n">
        <x:v>0</x:v>
      </x:c>
      <x:c r="K43" s="201" t="n">
        <x:v>96</x:v>
      </x:c>
      <x:c r="L43" s="201" t="n">
        <x:v>0</x:v>
      </x:c>
      <x:c r="M43" s="201" t="n">
        <x:v>0</x:v>
      </x:c>
      <x:c r="N43" s="201" t="n">
        <x:v>0</x:v>
      </x:c>
      <x:c r="O43" s="201" t="n">
        <x:v>0</x:v>
      </x:c>
      <x:c r="P43" s="201" t="n">
        <x:v>0</x:v>
      </x:c>
      <x:c r="Q43" s="201" t="n">
        <x:v>35590</x:v>
      </x:c>
      <x:c r="R43" s="201" t="n">
        <x:v>0</x:v>
      </x:c>
      <x:c r="S43" s="201" t="n">
        <x:v>0</x:v>
      </x:c>
      <x:c r="T43" s="201" t="n">
        <x:v>0</x:v>
      </x:c>
      <x:c r="U43" s="201" t="n">
        <x:v>0</x:v>
      </x:c>
      <x:c r="V43" s="201" t="n">
        <x:v>0</x:v>
      </x:c>
      <x:c r="W43" s="201" t="n">
        <x:v>464</x:v>
      </x:c>
      <x:c r="X43" s="201" t="n">
        <x:v>0</x:v>
      </x:c>
      <x:c r="Y43" s="201" t="n">
        <x:v>0</x:v>
      </x:c>
      <x:c r="Z43" s="201" t="n">
        <x:v>0</x:v>
      </x:c>
      <x:c r="AA43" s="201" t="n">
        <x:v>0</x:v>
      </x:c>
    </x:row>
    <x:row r="44">
      <x:c r="H44" t="str">
        <x:v>106301140</x:v>
      </x:c>
      <x:c r="I44" t="str">
        <x:v>CHAPMAN GLOBAL MEDICAL CENTER</x:v>
      </x:c>
      <x:c r="J44" s="201" t="n">
        <x:v>47</x:v>
      </x:c>
      <x:c r="K44" s="201" t="n">
        <x:v>27</x:v>
      </x:c>
      <x:c r="L44" s="201" t="n">
        <x:v>14</x:v>
      </x:c>
      <x:c r="M44" s="201" t="n">
        <x:v>0</x:v>
      </x:c>
      <x:c r="N44" s="201" t="n">
        <x:v>26</x:v>
      </x:c>
      <x:c r="O44" s="201" t="n">
        <x:v>0</x:v>
      </x:c>
      <x:c r="P44" s="201" t="n">
        <x:v>4870</x:v>
      </x:c>
      <x:c r="Q44" s="201" t="n">
        <x:v>8500</x:v>
      </x:c>
      <x:c r="R44" s="201" t="n">
        <x:v>3965</x:v>
      </x:c>
      <x:c r="S44" s="201" t="n">
        <x:v>0</x:v>
      </x:c>
      <x:c r="T44" s="201" t="n">
        <x:v>0</x:v>
      </x:c>
      <x:c r="U44" s="201" t="n">
        <x:v>0</x:v>
      </x:c>
      <x:c r="V44" s="201" t="n">
        <x:v>1503</x:v>
      </x:c>
      <x:c r="W44" s="201" t="n">
        <x:v>16</x:v>
      </x:c>
      <x:c r="X44" s="201" t="n">
        <x:v>226</x:v>
      </x:c>
      <x:c r="Y44" s="201" t="n">
        <x:v>0</x:v>
      </x:c>
      <x:c r="Z44" s="201" t="n">
        <x:v>0</x:v>
      </x:c>
      <x:c r="AA44" s="201" t="n">
        <x:v>0</x:v>
      </x:c>
    </x:row>
    <x:row r="45">
      <x:c r="H45" t="str">
        <x:v>106434051</x:v>
      </x:c>
      <x:c r="I45" t="str">
        <x:v>CHILDREN'S HEALTHCARE ORGANIZATION OF NORTHERN CA - PEDIATRIC HOSPITAL</x:v>
      </x:c>
      <x:c r="J45" s="201" t="n">
        <x:v>4</x:v>
      </x:c>
      <x:c r="K45" s="201" t="n">
        <x:v>27</x:v>
      </x:c>
      <x:c r="L45" s="201" t="n">
        <x:v>0</x:v>
      </x:c>
      <x:c r="M45" s="201" t="n">
        <x:v>0</x:v>
      </x:c>
      <x:c r="N45" s="201" t="n">
        <x:v>0</x:v>
      </x:c>
      <x:c r="O45" s="201" t="n">
        <x:v>0</x:v>
      </x:c>
      <x:c r="P45" s="201" t="n">
        <x:v>340</x:v>
      </x:c>
      <x:c r="Q45" s="201" t="n">
        <x:v>8320</x:v>
      </x:c>
      <x:c r="R45" s="201" t="n">
        <x:v>0</x:v>
      </x:c>
      <x:c r="S45" s="201" t="n">
        <x:v>0</x:v>
      </x:c>
      <x:c r="T45" s="201" t="n">
        <x:v>0</x:v>
      </x:c>
      <x:c r="U45" s="201" t="n">
        <x:v>0</x:v>
      </x:c>
      <x:c r="V45" s="201" t="n">
        <x:v>2</x:v>
      </x:c>
      <x:c r="W45" s="201" t="n">
        <x:v>22</x:v>
      </x:c>
      <x:c r="X45" s="201" t="n">
        <x:v>0</x:v>
      </x:c>
      <x:c r="Y45" s="201" t="n">
        <x:v>0</x:v>
      </x:c>
      <x:c r="Z45" s="201" t="n">
        <x:v>0</x:v>
      </x:c>
      <x:c r="AA45" s="201" t="n">
        <x:v>0</x:v>
      </x:c>
    </x:row>
    <x:row r="46">
      <x:c r="H46" t="str">
        <x:v>106304113</x:v>
      </x:c>
      <x:c r="I46" t="str">
        <x:v>CHILDREN'S HOSPITAL AT MISSION</x:v>
      </x:c>
      <x:c r="J46" s="201" t="n">
        <x:v>54</x:v>
      </x:c>
      <x:c r="K46" s="201" t="n">
        <x:v>0</x:v>
      </x:c>
      <x:c r="L46" s="201" t="n">
        <x:v>0</x:v>
      </x:c>
      <x:c r="M46" s="201" t="n">
        <x:v>0</x:v>
      </x:c>
      <x:c r="N46" s="201" t="n">
        <x:v>0</x:v>
      </x:c>
      <x:c r="O46" s="201" t="n">
        <x:v>0</x:v>
      </x:c>
      <x:c r="P46" s="201" t="n">
        <x:v>9220</x:v>
      </x:c>
      <x:c r="Q46" s="201" t="n">
        <x:v>0</x:v>
      </x:c>
      <x:c r="R46" s="201" t="n">
        <x:v>0</x:v>
      </x:c>
      <x:c r="S46" s="201" t="n">
        <x:v>0</x:v>
      </x:c>
      <x:c r="T46" s="201" t="n">
        <x:v>0</x:v>
      </x:c>
      <x:c r="U46" s="201" t="n">
        <x:v>0</x:v>
      </x:c>
      <x:c r="V46" s="201" t="n">
        <x:v>1492</x:v>
      </x:c>
      <x:c r="W46" s="201" t="n">
        <x:v>0</x:v>
      </x:c>
      <x:c r="X46" s="201" t="n">
        <x:v>0</x:v>
      </x:c>
      <x:c r="Y46" s="201" t="n">
        <x:v>0</x:v>
      </x:c>
      <x:c r="Z46" s="201" t="n">
        <x:v>0</x:v>
      </x:c>
      <x:c r="AA46" s="201" t="n">
        <x:v>0</x:v>
      </x:c>
    </x:row>
    <x:row r="47">
      <x:c r="H47" t="str">
        <x:v>106190170</x:v>
      </x:c>
      <x:c r="I47" t="str">
        <x:v>CHILDREN'S HOSPITAL LOS ANGELES</x:v>
      </x:c>
      <x:c r="J47" s="201" t="n">
        <x:v>495</x:v>
      </x:c>
      <x:c r="K47" s="201" t="n">
        <x:v>0</x:v>
      </x:c>
      <x:c r="L47" s="201" t="n">
        <x:v>0</x:v>
      </x:c>
      <x:c r="M47" s="201" t="n">
        <x:v>0</x:v>
      </x:c>
      <x:c r="N47" s="201" t="n">
        <x:v>0</x:v>
      </x:c>
      <x:c r="O47" s="201" t="n">
        <x:v>0</x:v>
      </x:c>
      <x:c r="P47" s="201" t="n">
        <x:v>118717</x:v>
      </x:c>
      <x:c r="Q47" s="201" t="n">
        <x:v>0</x:v>
      </x:c>
      <x:c r="R47" s="201" t="n">
        <x:v>0</x:v>
      </x:c>
      <x:c r="S47" s="201" t="n">
        <x:v>0</x:v>
      </x:c>
      <x:c r="T47" s="201" t="n">
        <x:v>0</x:v>
      </x:c>
      <x:c r="U47" s="201" t="n">
        <x:v>0</x:v>
      </x:c>
      <x:c r="V47" s="201" t="n">
        <x:v>18075</x:v>
      </x:c>
      <x:c r="W47" s="201" t="n">
        <x:v>0</x:v>
      </x:c>
      <x:c r="X47" s="201" t="n">
        <x:v>0</x:v>
      </x:c>
      <x:c r="Y47" s="201" t="n">
        <x:v>0</x:v>
      </x:c>
      <x:c r="Z47" s="201" t="n">
        <x:v>0</x:v>
      </x:c>
      <x:c r="AA47" s="201" t="n">
        <x:v>0</x:v>
      </x:c>
    </x:row>
    <x:row r="48">
      <x:c r="H48" t="str">
        <x:v>106300032</x:v>
      </x:c>
      <x:c r="I48" t="str">
        <x:v>CHILDREN'S HOSPITAL OF ORANGE COUNTY</x:v>
      </x:c>
      <x:c r="J48" s="201" t="n">
        <x:v>316</x:v>
      </x:c>
      <x:c r="K48" s="201" t="n">
        <x:v>0</x:v>
      </x:c>
      <x:c r="L48" s="201" t="n">
        <x:v>18</x:v>
      </x:c>
      <x:c r="M48" s="201" t="n">
        <x:v>0</x:v>
      </x:c>
      <x:c r="N48" s="201" t="n">
        <x:v>0</x:v>
      </x:c>
      <x:c r="O48" s="201" t="n">
        <x:v>0</x:v>
      </x:c>
      <x:c r="P48" s="201" t="n">
        <x:v>76499</x:v>
      </x:c>
      <x:c r="Q48" s="201" t="n">
        <x:v>0</x:v>
      </x:c>
      <x:c r="R48" s="201" t="n">
        <x:v>4192</x:v>
      </x:c>
      <x:c r="S48" s="201" t="n">
        <x:v>0</x:v>
      </x:c>
      <x:c r="T48" s="201" t="n">
        <x:v>0</x:v>
      </x:c>
      <x:c r="U48" s="201" t="n">
        <x:v>0</x:v>
      </x:c>
      <x:c r="V48" s="201" t="n">
        <x:v>11616</x:v>
      </x:c>
      <x:c r="W48" s="201" t="n">
        <x:v>0</x:v>
      </x:c>
      <x:c r="X48" s="201" t="n">
        <x:v>637</x:v>
      </x:c>
      <x:c r="Y48" s="201" t="n">
        <x:v>0</x:v>
      </x:c>
      <x:c r="Z48" s="201" t="n">
        <x:v>0</x:v>
      </x:c>
      <x:c r="AA48" s="201" t="n">
        <x:v>0</x:v>
      </x:c>
    </x:row>
    <x:row r="49">
      <x:c r="H49" t="str">
        <x:v>106382715</x:v>
      </x:c>
      <x:c r="I49" t="str">
        <x:v>CHINESE HOSPITAL</x:v>
      </x:c>
      <x:c r="J49" s="201" t="n">
        <x:v>65</x:v>
      </x:c>
      <x:c r="K49" s="201" t="n">
        <x:v>23</x:v>
      </x:c>
      <x:c r="L49" s="201" t="n">
        <x:v>0</x:v>
      </x:c>
      <x:c r="M49" s="201" t="n">
        <x:v>0</x:v>
      </x:c>
      <x:c r="N49" s="201" t="n">
        <x:v>0</x:v>
      </x:c>
      <x:c r="O49" s="201" t="n">
        <x:v>0</x:v>
      </x:c>
      <x:c r="P49" s="201" t="n">
        <x:v>4920</x:v>
      </x:c>
      <x:c r="Q49" s="201" t="n">
        <x:v>7078</x:v>
      </x:c>
      <x:c r="R49" s="201" t="n">
        <x:v>0</x:v>
      </x:c>
      <x:c r="S49" s="201" t="n">
        <x:v>0</x:v>
      </x:c>
      <x:c r="T49" s="201" t="n">
        <x:v>0</x:v>
      </x:c>
      <x:c r="U49" s="201" t="n">
        <x:v>0</x:v>
      </x:c>
      <x:c r="V49" s="201" t="n">
        <x:v>1134</x:v>
      </x:c>
      <x:c r="W49" s="201" t="n">
        <x:v>23</x:v>
      </x:c>
      <x:c r="X49" s="201" t="n">
        <x:v>0</x:v>
      </x:c>
      <x:c r="Y49" s="201" t="n">
        <x:v>0</x:v>
      </x:c>
      <x:c r="Z49" s="201" t="n">
        <x:v>0</x:v>
      </x:c>
      <x:c r="AA49" s="201" t="n">
        <x:v>0</x:v>
      </x:c>
    </x:row>
    <x:row r="50">
      <x:c r="H50" t="str">
        <x:v>106361144</x:v>
      </x:c>
      <x:c r="I50" t="str">
        <x:v>CHINO VALLEY MEDICAL CENTER</x:v>
      </x:c>
      <x:c r="J50" s="201" t="n">
        <x:v>112</x:v>
      </x:c>
      <x:c r="K50" s="201" t="n">
        <x:v>0</x:v>
      </x:c>
      <x:c r="L50" s="201" t="n">
        <x:v>0</x:v>
      </x:c>
      <x:c r="M50" s="201" t="n">
        <x:v>0</x:v>
      </x:c>
      <x:c r="N50" s="201" t="n">
        <x:v>0</x:v>
      </x:c>
      <x:c r="O50" s="201" t="n">
        <x:v>0</x:v>
      </x:c>
      <x:c r="P50" s="201" t="n">
        <x:v>16190</x:v>
      </x:c>
      <x:c r="Q50" s="201" t="n">
        <x:v>0</x:v>
      </x:c>
      <x:c r="R50" s="201" t="n">
        <x:v>0</x:v>
      </x:c>
      <x:c r="S50" s="201" t="n">
        <x:v>0</x:v>
      </x:c>
      <x:c r="T50" s="201" t="n">
        <x:v>0</x:v>
      </x:c>
      <x:c r="U50" s="201" t="n">
        <x:v>0</x:v>
      </x:c>
      <x:c r="V50" s="201" t="n">
        <x:v>4520</x:v>
      </x:c>
      <x:c r="W50" s="201" t="n">
        <x:v>0</x:v>
      </x:c>
      <x:c r="X50" s="201" t="n">
        <x:v>0</x:v>
      </x:c>
      <x:c r="Y50" s="201" t="n">
        <x:v>0</x:v>
      </x:c>
      <x:c r="Z50" s="201" t="n">
        <x:v>0</x:v>
      </x:c>
      <x:c r="AA50" s="201" t="n">
        <x:v>0</x:v>
      </x:c>
    </x:row>
    <x:row r="51">
      <x:c r="H51" t="str">
        <x:v>106100005</x:v>
      </x:c>
      <x:c r="I51" t="str">
        <x:v>CLOVIS COMMUNITY MEDICAL CENTER</x:v>
      </x:c>
      <x:c r="J51" s="201" t="n">
        <x:v>352</x:v>
      </x:c>
      <x:c r="K51" s="201" t="n">
        <x:v>0</x:v>
      </x:c>
      <x:c r="L51" s="201" t="n">
        <x:v>0</x:v>
      </x:c>
      <x:c r="M51" s="201" t="n">
        <x:v>0</x:v>
      </x:c>
      <x:c r="N51" s="201" t="n">
        <x:v>0</x:v>
      </x:c>
      <x:c r="O51" s="201" t="n">
        <x:v>0</x:v>
      </x:c>
      <x:c r="P51" s="201" t="n">
        <x:v>113267</x:v>
      </x:c>
      <x:c r="Q51" s="201" t="n">
        <x:v>0</x:v>
      </x:c>
      <x:c r="R51" s="201" t="n">
        <x:v>0</x:v>
      </x:c>
      <x:c r="S51" s="201" t="n">
        <x:v>0</x:v>
      </x:c>
      <x:c r="T51" s="201" t="n">
        <x:v>0</x:v>
      </x:c>
      <x:c r="U51" s="201" t="n">
        <x:v>0</x:v>
      </x:c>
      <x:c r="V51" s="201" t="n">
        <x:v>21443</x:v>
      </x:c>
      <x:c r="W51" s="201" t="n">
        <x:v>0</x:v>
      </x:c>
      <x:c r="X51" s="201" t="n">
        <x:v>0</x:v>
      </x:c>
      <x:c r="Y51" s="201" t="n">
        <x:v>0</x:v>
      </x:c>
      <x:c r="Z51" s="201" t="n">
        <x:v>0</x:v>
      </x:c>
      <x:c r="AA51" s="201" t="n">
        <x:v>0</x:v>
      </x:c>
    </x:row>
    <x:row r="52">
      <x:c r="H52" t="str">
        <x:v>106100697</x:v>
      </x:c>
      <x:c r="I52" t="str">
        <x:v>COALINGA REGIONAL MEDICAL CENTER</x:v>
      </x:c>
      <x:c r="J52" s="201" t="n">
        <x:v>24</x:v>
      </x:c>
      <x:c r="K52" s="201" t="n">
        <x:v>99</x:v>
      </x:c>
      <x:c r="L52" s="201" t="n">
        <x:v>0</x:v>
      </x:c>
      <x:c r="M52" s="201" t="n">
        <x:v>0</x:v>
      </x:c>
      <x:c r="N52" s="201" t="n">
        <x:v>0</x:v>
      </x:c>
      <x:c r="O52" s="201" t="n">
        <x:v>0</x:v>
      </x:c>
      <x:c r="P52" s="201" t="n">
        <x:v>5246</x:v>
      </x:c>
      <x:c r="Q52" s="201" t="n">
        <x:v>17433</x:v>
      </x:c>
      <x:c r="R52" s="201" t="n">
        <x:v>0</x:v>
      </x:c>
      <x:c r="S52" s="201" t="n">
        <x:v>0</x:v>
      </x:c>
      <x:c r="T52" s="201" t="n">
        <x:v>0</x:v>
      </x:c>
      <x:c r="U52" s="201" t="n">
        <x:v>0</x:v>
      </x:c>
      <x:c r="V52" s="201" t="n">
        <x:v>348</x:v>
      </x:c>
      <x:c r="W52" s="201" t="n">
        <x:v>32</x:v>
      </x:c>
      <x:c r="X52" s="201" t="n">
        <x:v>0</x:v>
      </x:c>
      <x:c r="Y52" s="201" t="n">
        <x:v>0</x:v>
      </x:c>
      <x:c r="Z52" s="201" t="n">
        <x:v>0</x:v>
      </x:c>
      <x:c r="AA52" s="201" t="n">
        <x:v>0</x:v>
      </x:c>
    </x:row>
    <x:row r="53">
      <x:c r="H53" t="str">
        <x:v>106190766</x:v>
      </x:c>
      <x:c r="I53" t="str">
        <x:v>COAST PLAZA HOSPITAL</x:v>
      </x:c>
      <x:c r="J53" s="201" t="n">
        <x:v>80</x:v>
      </x:c>
      <x:c r="K53" s="201" t="n">
        <x:v>0</x:v>
      </x:c>
      <x:c r="L53" s="201" t="n">
        <x:v>37</x:v>
      </x:c>
      <x:c r="M53" s="201" t="n">
        <x:v>0</x:v>
      </x:c>
      <x:c r="N53" s="201" t="n">
        <x:v>0</x:v>
      </x:c>
      <x:c r="O53" s="201" t="n">
        <x:v>0</x:v>
      </x:c>
      <x:c r="P53" s="201" t="n">
        <x:v>9812</x:v>
      </x:c>
      <x:c r="Q53" s="201" t="n">
        <x:v>0</x:v>
      </x:c>
      <x:c r="R53" s="201" t="n">
        <x:v>7691</x:v>
      </x:c>
      <x:c r="S53" s="201" t="n">
        <x:v>0</x:v>
      </x:c>
      <x:c r="T53" s="201" t="n">
        <x:v>0</x:v>
      </x:c>
      <x:c r="U53" s="201" t="n">
        <x:v>0</x:v>
      </x:c>
      <x:c r="V53" s="201" t="n">
        <x:v>2054</x:v>
      </x:c>
      <x:c r="W53" s="201" t="n">
        <x:v>0</x:v>
      </x:c>
      <x:c r="X53" s="201" t="n">
        <x:v>996</x:v>
      </x:c>
      <x:c r="Y53" s="201" t="n">
        <x:v>0</x:v>
      </x:c>
      <x:c r="Z53" s="201" t="n">
        <x:v>0</x:v>
      </x:c>
      <x:c r="AA53" s="201" t="n">
        <x:v>0</x:v>
      </x:c>
    </x:row>
    <x:row r="54">
      <x:c r="H54" t="str">
        <x:v>106190587</x:v>
      </x:c>
      <x:c r="I54" t="str">
        <x:v>COLLEGE MEDICAL CENTER</x:v>
      </x:c>
      <x:c r="J54" s="201" t="n">
        <x:v>84</x:v>
      </x:c>
      <x:c r="K54" s="201" t="n">
        <x:v>0</x:v>
      </x:c>
      <x:c r="L54" s="201" t="n">
        <x:v>137</x:v>
      </x:c>
      <x:c r="M54" s="201" t="n">
        <x:v>0</x:v>
      </x:c>
      <x:c r="N54" s="201" t="n">
        <x:v>0</x:v>
      </x:c>
      <x:c r="O54" s="201" t="n">
        <x:v>0</x:v>
      </x:c>
      <x:c r="P54" s="201" t="n">
        <x:v>11530</x:v>
      </x:c>
      <x:c r="Q54" s="201" t="n">
        <x:v>0</x:v>
      </x:c>
      <x:c r="R54" s="201" t="n">
        <x:v>50127</x:v>
      </x:c>
      <x:c r="S54" s="201" t="n">
        <x:v>0</x:v>
      </x:c>
      <x:c r="T54" s="201" t="n">
        <x:v>0</x:v>
      </x:c>
      <x:c r="U54" s="201" t="n">
        <x:v>0</x:v>
      </x:c>
      <x:c r="V54" s="201" t="n">
        <x:v>2592</x:v>
      </x:c>
      <x:c r="W54" s="201" t="n">
        <x:v>0</x:v>
      </x:c>
      <x:c r="X54" s="201" t="n">
        <x:v>5330</x:v>
      </x:c>
      <x:c r="Y54" s="201" t="n">
        <x:v>0</x:v>
      </x:c>
      <x:c r="Z54" s="201" t="n">
        <x:v>0</x:v>
      </x:c>
      <x:c r="AA54" s="201" t="n">
        <x:v>0</x:v>
      </x:c>
    </x:row>
    <x:row r="55">
      <x:c r="H55" t="str">
        <x:v>106361458</x:v>
      </x:c>
      <x:c r="I55" t="str">
        <x:v>COLORADO RIVER MEDICAL CENTER</x:v>
      </x:c>
      <x:c r="J55" s="201" t="n">
        <x:v>25</x:v>
      </x:c>
      <x:c r="K55" s="201" t="n">
        <x:v>0</x:v>
      </x:c>
      <x:c r="L55" s="201" t="n">
        <x:v>0</x:v>
      </x:c>
      <x:c r="M55" s="201" t="n">
        <x:v>0</x:v>
      </x:c>
      <x:c r="N55" s="201" t="n">
        <x:v>0</x:v>
      </x:c>
      <x:c r="O55" s="201" t="n">
        <x:v>0</x:v>
      </x:c>
      <x:c r="P55" s="201" t="n">
        <x:v>372</x:v>
      </x:c>
      <x:c r="Q55" s="201" t="n">
        <x:v>0</x:v>
      </x:c>
      <x:c r="R55" s="201" t="n">
        <x:v>0</x:v>
      </x:c>
      <x:c r="S55" s="201" t="n">
        <x:v>0</x:v>
      </x:c>
      <x:c r="T55" s="201" t="n">
        <x:v>0</x:v>
      </x:c>
      <x:c r="U55" s="201" t="n">
        <x:v>0</x:v>
      </x:c>
      <x:c r="V55" s="201" t="n">
        <x:v>199</x:v>
      </x:c>
      <x:c r="W55" s="201" t="n">
        <x:v>0</x:v>
      </x:c>
      <x:c r="X55" s="201" t="n">
        <x:v>0</x:v>
      </x:c>
      <x:c r="Y55" s="201" t="n">
        <x:v>0</x:v>
      </x:c>
      <x:c r="Z55" s="201" t="n">
        <x:v>0</x:v>
      </x:c>
      <x:c r="AA55" s="201" t="n">
        <x:v>0</x:v>
      </x:c>
    </x:row>
    <x:row r="56">
      <x:c r="H56" t="str">
        <x:v>106060870</x:v>
      </x:c>
      <x:c r="I56" t="str">
        <x:v>COLUSA MEDICAL CENTER</x:v>
      </x:c>
      <x:c r="J56" s="201" t="n">
        <x:v>42</x:v>
      </x:c>
      <x:c r="K56" s="201" t="n">
        <x:v>6</x:v>
      </x:c>
      <x:c r="L56" s="201" t="n">
        <x:v>0</x:v>
      </x:c>
      <x:c r="M56" s="201" t="n">
        <x:v>0</x:v>
      </x:c>
      <x:c r="N56" s="201" t="n">
        <x:v>0</x:v>
      </x:c>
      <x:c r="O56" s="201" t="n">
        <x:v>0</x:v>
      </x:c>
      <x:c r="P56" s="201" t="n">
        <x:v>8321</x:v>
      </x:c>
      <x:c r="Q56" s="201" t="n">
        <x:v>1378</x:v>
      </x:c>
      <x:c r="R56" s="201" t="n">
        <x:v>0</x:v>
      </x:c>
      <x:c r="S56" s="201" t="n">
        <x:v>0</x:v>
      </x:c>
      <x:c r="T56" s="201" t="n">
        <x:v>0</x:v>
      </x:c>
      <x:c r="U56" s="201" t="n">
        <x:v>0</x:v>
      </x:c>
      <x:c r="V56" s="201" t="n">
        <x:v>716</x:v>
      </x:c>
      <x:c r="W56" s="201" t="n">
        <x:v>26</x:v>
      </x:c>
      <x:c r="X56" s="201" t="n">
        <x:v>0</x:v>
      </x:c>
      <x:c r="Y56" s="201" t="n">
        <x:v>0</x:v>
      </x:c>
      <x:c r="Z56" s="201" t="n">
        <x:v>0</x:v>
      </x:c>
      <x:c r="AA56" s="201" t="n">
        <x:v>0</x:v>
      </x:c>
    </x:row>
    <x:row r="57">
      <x:c r="H57" t="str">
        <x:v>106190197</x:v>
      </x:c>
      <x:c r="I57" t="str">
        <x:v>COMMUNITY HOSPITAL OF HUNTINGTON PARK</x:v>
      </x:c>
      <x:c r="J57" s="201" t="n">
        <x:v>81</x:v>
      </x:c>
      <x:c r="K57" s="201" t="n">
        <x:v>0</x:v>
      </x:c>
      <x:c r="L57" s="201" t="n">
        <x:v>0</x:v>
      </x:c>
      <x:c r="M57" s="201" t="n">
        <x:v>0</x:v>
      </x:c>
      <x:c r="N57" s="201" t="n">
        <x:v>0</x:v>
      </x:c>
      <x:c r="O57" s="201" t="n">
        <x:v>0</x:v>
      </x:c>
      <x:c r="P57" s="201" t="n">
        <x:v>14184</x:v>
      </x:c>
      <x:c r="Q57" s="201" t="n">
        <x:v>0</x:v>
      </x:c>
      <x:c r="R57" s="201" t="n">
        <x:v>0</x:v>
      </x:c>
      <x:c r="S57" s="201" t="n">
        <x:v>0</x:v>
      </x:c>
      <x:c r="T57" s="201" t="n">
        <x:v>0</x:v>
      </x:c>
      <x:c r="U57" s="201" t="n">
        <x:v>0</x:v>
      </x:c>
      <x:c r="V57" s="201" t="n">
        <x:v>3872</x:v>
      </x:c>
      <x:c r="W57" s="201" t="n">
        <x:v>0</x:v>
      </x:c>
      <x:c r="X57" s="201" t="n">
        <x:v>0</x:v>
      </x:c>
      <x:c r="Y57" s="201" t="n">
        <x:v>0</x:v>
      </x:c>
      <x:c r="Z57" s="201" t="n">
        <x:v>0</x:v>
      </x:c>
      <x:c r="AA57" s="201" t="n">
        <x:v>0</x:v>
      </x:c>
    </x:row>
    <x:row r="58">
      <x:c r="H58" t="str">
        <x:v>106361323</x:v>
      </x:c>
      <x:c r="I58" t="str">
        <x:v>COMMUNITY HOSPITAL OF SAN BERNARDINO</x:v>
      </x:c>
      <x:c r="J58" s="201" t="n">
        <x:v>185</x:v>
      </x:c>
      <x:c r="K58" s="201" t="n">
        <x:v>88</x:v>
      </x:c>
      <x:c r="L58" s="201" t="n">
        <x:v>74</x:v>
      </x:c>
      <x:c r="M58" s="201" t="n">
        <x:v>0</x:v>
      </x:c>
      <x:c r="N58" s="201" t="n">
        <x:v>0</x:v>
      </x:c>
      <x:c r="O58" s="201" t="n">
        <x:v>0</x:v>
      </x:c>
      <x:c r="P58" s="201" t="n">
        <x:v>24309</x:v>
      </x:c>
      <x:c r="Q58" s="201" t="n">
        <x:v>31943</x:v>
      </x:c>
      <x:c r="R58" s="201" t="n">
        <x:v>25182</x:v>
      </x:c>
      <x:c r="S58" s="201" t="n">
        <x:v>0</x:v>
      </x:c>
      <x:c r="T58" s="201" t="n">
        <x:v>0</x:v>
      </x:c>
      <x:c r="U58" s="201" t="n">
        <x:v>0</x:v>
      </x:c>
      <x:c r="V58" s="201" t="n">
        <x:v>6432</x:v>
      </x:c>
      <x:c r="W58" s="201" t="n">
        <x:v>1081</x:v>
      </x:c>
      <x:c r="X58" s="201" t="n">
        <x:v>4654</x:v>
      </x:c>
      <x:c r="Y58" s="201" t="n">
        <x:v>0</x:v>
      </x:c>
      <x:c r="Z58" s="201" t="n">
        <x:v>0</x:v>
      </x:c>
      <x:c r="AA58" s="201" t="n">
        <x:v>0</x:v>
      </x:c>
    </x:row>
    <x:row r="59">
      <x:c r="H59" t="str">
        <x:v>106270744</x:v>
      </x:c>
      <x:c r="I59" t="str">
        <x:v>COMMUNITY HOSPITAL OF THE MONTEREY PENINSULA</x:v>
      </x:c>
      <x:c r="J59" s="201" t="n">
        <x:v>227</x:v>
      </x:c>
      <x:c r="K59" s="201" t="n">
        <x:v>28</x:v>
      </x:c>
      <x:c r="L59" s="201" t="n">
        <x:v>18</x:v>
      </x:c>
      <x:c r="M59" s="201" t="n">
        <x:v>13</x:v>
      </x:c>
      <x:c r="N59" s="201" t="n">
        <x:v>0</x:v>
      </x:c>
      <x:c r="O59" s="201" t="n">
        <x:v>0</x:v>
      </x:c>
      <x:c r="P59" s="201" t="n">
        <x:v>57454</x:v>
      </x:c>
      <x:c r="Q59" s="201" t="n">
        <x:v>8943</x:v>
      </x:c>
      <x:c r="R59" s="201" t="n">
        <x:v>4219</x:v>
      </x:c>
      <x:c r="S59" s="201" t="n">
        <x:v>3621</x:v>
      </x:c>
      <x:c r="T59" s="201" t="n">
        <x:v>0</x:v>
      </x:c>
      <x:c r="U59" s="201" t="n">
        <x:v>0</x:v>
      </x:c>
      <x:c r="V59" s="201" t="n">
        <x:v>13220</x:v>
      </x:c>
      <x:c r="W59" s="201" t="n">
        <x:v>602</x:v>
      </x:c>
      <x:c r="X59" s="201" t="n">
        <x:v>652</x:v>
      </x:c>
      <x:c r="Y59" s="201" t="n">
        <x:v>280</x:v>
      </x:c>
      <x:c r="Z59" s="201" t="n">
        <x:v>0</x:v>
      </x:c>
      <x:c r="AA59" s="201" t="n">
        <x:v>0</x:v>
      </x:c>
    </x:row>
    <x:row r="60">
      <x:c r="H60" t="str">
        <x:v>106560501</x:v>
      </x:c>
      <x:c r="I60" t="str">
        <x:v>COMMUNITY MEMORIAL HOSPITAL - OJAI</x:v>
      </x:c>
      <x:c r="J60" s="201" t="n">
        <x:v>25</x:v>
      </x:c>
      <x:c r="K60" s="201" t="n">
        <x:v>75</x:v>
      </x:c>
      <x:c r="L60" s="201" t="n">
        <x:v>0</x:v>
      </x:c>
      <x:c r="M60" s="201" t="n">
        <x:v>0</x:v>
      </x:c>
      <x:c r="N60" s="201" t="n">
        <x:v>0</x:v>
      </x:c>
      <x:c r="O60" s="201" t="n">
        <x:v>0</x:v>
      </x:c>
      <x:c r="P60" s="201" t="n">
        <x:v>3753</x:v>
      </x:c>
      <x:c r="Q60" s="201" t="n">
        <x:v>26221</x:v>
      </x:c>
      <x:c r="R60" s="201" t="n">
        <x:v>0</x:v>
      </x:c>
      <x:c r="S60" s="201" t="n">
        <x:v>0</x:v>
      </x:c>
      <x:c r="T60" s="201" t="n">
        <x:v>0</x:v>
      </x:c>
      <x:c r="U60" s="201" t="n">
        <x:v>0</x:v>
      </x:c>
      <x:c r="V60" s="201" t="n">
        <x:v>378</x:v>
      </x:c>
      <x:c r="W60" s="201" t="n">
        <x:v>209</x:v>
      </x:c>
      <x:c r="X60" s="201" t="n">
        <x:v>0</x:v>
      </x:c>
      <x:c r="Y60" s="201" t="n">
        <x:v>0</x:v>
      </x:c>
      <x:c r="Z60" s="201" t="n">
        <x:v>0</x:v>
      </x:c>
      <x:c r="AA60" s="201" t="n">
        <x:v>0</x:v>
      </x:c>
    </x:row>
    <x:row r="61">
      <x:c r="H61" t="str">
        <x:v>106560473</x:v>
      </x:c>
      <x:c r="I61" t="str">
        <x:v>COMMUNITY MEMORIAL HOSPITAL OF SAN BUENAVENTURA</x:v>
      </x:c>
      <x:c r="J61" s="201" t="n">
        <x:v>250</x:v>
      </x:c>
      <x:c r="K61" s="201" t="n">
        <x:v>0</x:v>
      </x:c>
      <x:c r="L61" s="201" t="n">
        <x:v>0</x:v>
      </x:c>
      <x:c r="M61" s="201" t="n">
        <x:v>0</x:v>
      </x:c>
      <x:c r="N61" s="201" t="n">
        <x:v>0</x:v>
      </x:c>
      <x:c r="O61" s="201" t="n">
        <x:v>0</x:v>
      </x:c>
      <x:c r="P61" s="201" t="n">
        <x:v>54031</x:v>
      </x:c>
      <x:c r="Q61" s="201" t="n">
        <x:v>0</x:v>
      </x:c>
      <x:c r="R61" s="201" t="n">
        <x:v>0</x:v>
      </x:c>
      <x:c r="S61" s="201" t="n">
        <x:v>0</x:v>
      </x:c>
      <x:c r="T61" s="201" t="n">
        <x:v>0</x:v>
      </x:c>
      <x:c r="U61" s="201" t="n">
        <x:v>0</x:v>
      </x:c>
      <x:c r="V61" s="201" t="n">
        <x:v>13684</x:v>
      </x:c>
      <x:c r="W61" s="201" t="n">
        <x:v>0</x:v>
      </x:c>
      <x:c r="X61" s="201" t="n">
        <x:v>0</x:v>
      </x:c>
      <x:c r="Y61" s="201" t="n">
        <x:v>0</x:v>
      </x:c>
      <x:c r="Z61" s="201" t="n">
        <x:v>0</x:v>
      </x:c>
      <x:c r="AA61" s="201" t="n">
        <x:v>0</x:v>
      </x:c>
    </x:row>
    <x:row r="62">
      <x:c r="H62" t="str">
        <x:v>106100717</x:v>
      </x:c>
      <x:c r="I62" t="str">
        <x:v>COMMUNITY REGIONAL MEDICAL CENTER - FRESNO</x:v>
      </x:c>
      <x:c r="J62" s="201" t="n">
        <x:v>710</x:v>
      </x:c>
      <x:c r="K62" s="201" t="n">
        <x:v>106</x:v>
      </x:c>
      <x:c r="L62" s="201" t="n">
        <x:v>73</x:v>
      </x:c>
      <x:c r="M62" s="201" t="n">
        <x:v>32</x:v>
      </x:c>
      <x:c r="N62" s="201" t="n">
        <x:v>0</x:v>
      </x:c>
      <x:c r="O62" s="201" t="n">
        <x:v>0</x:v>
      </x:c>
      <x:c r="P62" s="201" t="n">
        <x:v>236249</x:v>
      </x:c>
      <x:c r="Q62" s="201" t="n">
        <x:v>34233</x:v>
      </x:c>
      <x:c r="R62" s="201" t="n">
        <x:v>19653</x:v>
      </x:c>
      <x:c r="S62" s="201" t="n">
        <x:v>10166</x:v>
      </x:c>
      <x:c r="T62" s="201" t="n">
        <x:v>0</x:v>
      </x:c>
      <x:c r="U62" s="201" t="n">
        <x:v>0</x:v>
      </x:c>
      <x:c r="V62" s="201" t="n">
        <x:v>34044</x:v>
      </x:c>
      <x:c r="W62" s="201" t="n">
        <x:v>212</x:v>
      </x:c>
      <x:c r="X62" s="201" t="n">
        <x:v>2670</x:v>
      </x:c>
      <x:c r="Y62" s="201" t="n">
        <x:v>777</x:v>
      </x:c>
      <x:c r="Z62" s="201" t="n">
        <x:v>0</x:v>
      </x:c>
      <x:c r="AA62" s="201" t="n">
        <x:v>0</x:v>
      </x:c>
    </x:row>
    <x:row r="63">
      <x:c r="H63" t="str">
        <x:v>106070924</x:v>
      </x:c>
      <x:c r="I63" t="str">
        <x:v>CONTRA COSTA REGIONAL MEDICAL CENTER</x:v>
      </x:c>
      <x:c r="J63" s="201" t="n">
        <x:v>124</x:v>
      </x:c>
      <x:c r="K63" s="201" t="n">
        <x:v>0</x:v>
      </x:c>
      <x:c r="L63" s="201" t="n">
        <x:v>43</x:v>
      </x:c>
      <x:c r="M63" s="201" t="n">
        <x:v>0</x:v>
      </x:c>
      <x:c r="N63" s="201" t="n">
        <x:v>0</x:v>
      </x:c>
      <x:c r="O63" s="201" t="n">
        <x:v>0</x:v>
      </x:c>
      <x:c r="P63" s="201" t="n">
        <x:v>28635</x:v>
      </x:c>
      <x:c r="Q63" s="201" t="n">
        <x:v>0</x:v>
      </x:c>
      <x:c r="R63" s="201" t="n">
        <x:v>12702</x:v>
      </x:c>
      <x:c r="S63" s="201" t="n">
        <x:v>0</x:v>
      </x:c>
      <x:c r="T63" s="201" t="n">
        <x:v>0</x:v>
      </x:c>
      <x:c r="U63" s="201" t="n">
        <x:v>0</x:v>
      </x:c>
      <x:c r="V63" s="201" t="n">
        <x:v>6311</x:v>
      </x:c>
      <x:c r="W63" s="201" t="n">
        <x:v>0</x:v>
      </x:c>
      <x:c r="X63" s="201" t="n">
        <x:v>885</x:v>
      </x:c>
      <x:c r="Y63" s="201" t="n">
        <x:v>0</x:v>
      </x:c>
      <x:c r="Z63" s="201" t="n">
        <x:v>0</x:v>
      </x:c>
      <x:c r="AA63" s="201" t="n">
        <x:v>0</x:v>
      </x:c>
    </x:row>
    <x:row r="64">
      <x:c r="H64" t="str">
        <x:v>106331152</x:v>
      </x:c>
      <x:c r="I64" t="str">
        <x:v>CORONA REGIONAL MEDICAL CENTER - MAIN</x:v>
      </x:c>
      <x:c r="J64" s="201" t="n">
        <x:v>160</x:v>
      </x:c>
      <x:c r="K64" s="201" t="n">
        <x:v>61</x:v>
      </x:c>
      <x:c r="L64" s="201" t="n">
        <x:v>38</x:v>
      </x:c>
      <x:c r="M64" s="201" t="n">
        <x:v>0</x:v>
      </x:c>
      <x:c r="N64" s="201" t="n">
        <x:v>0</x:v>
      </x:c>
      <x:c r="O64" s="201" t="n">
        <x:v>0</x:v>
      </x:c>
      <x:c r="P64" s="201" t="n">
        <x:v>35316</x:v>
      </x:c>
      <x:c r="Q64" s="201" t="n">
        <x:v>21634</x:v>
      </x:c>
      <x:c r="R64" s="201" t="n">
        <x:v>10532</x:v>
      </x:c>
      <x:c r="S64" s="201" t="n">
        <x:v>0</x:v>
      </x:c>
      <x:c r="T64" s="201" t="n">
        <x:v>0</x:v>
      </x:c>
      <x:c r="U64" s="201" t="n">
        <x:v>0</x:v>
      </x:c>
      <x:c r="V64" s="201" t="n">
        <x:v>9557</x:v>
      </x:c>
      <x:c r="W64" s="201" t="n">
        <x:v>130</x:v>
      </x:c>
      <x:c r="X64" s="201" t="n">
        <x:v>1362</x:v>
      </x:c>
      <x:c r="Y64" s="201" t="n">
        <x:v>0</x:v>
      </x:c>
      <x:c r="Z64" s="201" t="n">
        <x:v>0</x:v>
      </x:c>
      <x:c r="AA64" s="201" t="n">
        <x:v>0</x:v>
      </x:c>
    </x:row>
    <x:row r="65">
      <x:c r="H65" t="str">
        <x:v>106390846</x:v>
      </x:c>
      <x:c r="I65" t="str">
        <x:v>DAMERON HOSPITAL ASSOCIATION</x:v>
      </x:c>
      <x:c r="J65" s="201" t="n">
        <x:v>202</x:v>
      </x:c>
      <x:c r="K65" s="201" t="n">
        <x:v>0</x:v>
      </x:c>
      <x:c r="L65" s="201" t="n">
        <x:v>0</x:v>
      </x:c>
      <x:c r="M65" s="201" t="n">
        <x:v>0</x:v>
      </x:c>
      <x:c r="N65" s="201" t="n">
        <x:v>0</x:v>
      </x:c>
      <x:c r="O65" s="201" t="n">
        <x:v>0</x:v>
      </x:c>
      <x:c r="P65" s="201" t="n">
        <x:v>12417</x:v>
      </x:c>
      <x:c r="Q65" s="201" t="n">
        <x:v>0</x:v>
      </x:c>
      <x:c r="R65" s="201" t="n">
        <x:v>0</x:v>
      </x:c>
      <x:c r="S65" s="201" t="n">
        <x:v>0</x:v>
      </x:c>
      <x:c r="T65" s="201" t="n">
        <x:v>0</x:v>
      </x:c>
      <x:c r="U65" s="201" t="n">
        <x:v>0</x:v>
      </x:c>
      <x:c r="V65" s="201" t="n">
        <x:v>2937</x:v>
      </x:c>
      <x:c r="W65" s="201" t="n">
        <x:v>0</x:v>
      </x:c>
      <x:c r="X65" s="201" t="n">
        <x:v>0</x:v>
      </x:c>
      <x:c r="Y65" s="201" t="n">
        <x:v>0</x:v>
      </x:c>
      <x:c r="Z65" s="201" t="n">
        <x:v>0</x:v>
      </x:c>
      <x:c r="AA65" s="201" t="n">
        <x:v>0</x:v>
      </x:c>
    </x:row>
    <x:row r="66">
      <x:c r="H66" t="str">
        <x:v>106331164</x:v>
      </x:c>
      <x:c r="I66" t="str">
        <x:v>DESERT REGIONAL MEDICAL CENTER</x:v>
      </x:c>
      <x:c r="J66" s="201" t="n">
        <x:v>341</x:v>
      </x:c>
      <x:c r="K66" s="201" t="n">
        <x:v>32</x:v>
      </x:c>
      <x:c r="L66" s="201" t="n">
        <x:v>0</x:v>
      </x:c>
      <x:c r="M66" s="201" t="n">
        <x:v>12</x:v>
      </x:c>
      <x:c r="N66" s="201" t="n">
        <x:v>0</x:v>
      </x:c>
      <x:c r="O66" s="201" t="n">
        <x:v>0</x:v>
      </x:c>
      <x:c r="P66" s="201" t="n">
        <x:v>96261</x:v>
      </x:c>
      <x:c r="Q66" s="201" t="n">
        <x:v>5885</x:v>
      </x:c>
      <x:c r="R66" s="201" t="n">
        <x:v>0</x:v>
      </x:c>
      <x:c r="S66" s="201" t="n">
        <x:v>2353</x:v>
      </x:c>
      <x:c r="T66" s="201" t="n">
        <x:v>0</x:v>
      </x:c>
      <x:c r="U66" s="201" t="n">
        <x:v>0</x:v>
      </x:c>
      <x:c r="V66" s="201" t="n">
        <x:v>17660</x:v>
      </x:c>
      <x:c r="W66" s="201" t="n">
        <x:v>336</x:v>
      </x:c>
      <x:c r="X66" s="201" t="n">
        <x:v>0</x:v>
      </x:c>
      <x:c r="Y66" s="201" t="n">
        <x:v>180</x:v>
      </x:c>
      <x:c r="Z66" s="201" t="n">
        <x:v>0</x:v>
      </x:c>
      <x:c r="AA66" s="201" t="n">
        <x:v>0</x:v>
      </x:c>
    </x:row>
    <x:row r="67">
      <x:c r="H67" t="str">
        <x:v>106364144</x:v>
      </x:c>
      <x:c r="I67" t="str">
        <x:v>DESERT VALLEY HOSPITAL</x:v>
      </x:c>
      <x:c r="J67" s="201" t="n">
        <x:v>148</x:v>
      </x:c>
      <x:c r="K67" s="201" t="n">
        <x:v>0</x:v>
      </x:c>
      <x:c r="L67" s="201" t="n">
        <x:v>0</x:v>
      </x:c>
      <x:c r="M67" s="201" t="n">
        <x:v>0</x:v>
      </x:c>
      <x:c r="N67" s="201" t="n">
        <x:v>0</x:v>
      </x:c>
      <x:c r="O67" s="201" t="n">
        <x:v>0</x:v>
      </x:c>
      <x:c r="P67" s="201" t="n">
        <x:v>48851</x:v>
      </x:c>
      <x:c r="Q67" s="201" t="n">
        <x:v>0</x:v>
      </x:c>
      <x:c r="R67" s="201" t="n">
        <x:v>0</x:v>
      </x:c>
      <x:c r="S67" s="201" t="n">
        <x:v>0</x:v>
      </x:c>
      <x:c r="T67" s="201" t="n">
        <x:v>0</x:v>
      </x:c>
      <x:c r="U67" s="201" t="n">
        <x:v>0</x:v>
      </x:c>
      <x:c r="V67" s="201" t="n">
        <x:v>12669</x:v>
      </x:c>
      <x:c r="W67" s="201" t="n">
        <x:v>0</x:v>
      </x:c>
      <x:c r="X67" s="201" t="n">
        <x:v>0</x:v>
      </x:c>
      <x:c r="Y67" s="201" t="n">
        <x:v>0</x:v>
      </x:c>
      <x:c r="Z67" s="201" t="n">
        <x:v>0</x:v>
      </x:c>
      <x:c r="AA67" s="201" t="n">
        <x:v>0</x:v>
      </x:c>
    </x:row>
    <x:row r="68">
      <x:c r="H68" t="str">
        <x:v>106392287</x:v>
      </x:c>
      <x:c r="I68" t="str">
        <x:v>DOCTORS HOSPITAL OF MANTECA</x:v>
      </x:c>
      <x:c r="J68" s="201" t="n">
        <x:v>73</x:v>
      </x:c>
      <x:c r="K68" s="201" t="n">
        <x:v>0</x:v>
      </x:c>
      <x:c r="L68" s="201" t="n">
        <x:v>0</x:v>
      </x:c>
      <x:c r="M68" s="201" t="n">
        <x:v>0</x:v>
      </x:c>
      <x:c r="N68" s="201" t="n">
        <x:v>0</x:v>
      </x:c>
      <x:c r="O68" s="201" t="n">
        <x:v>0</x:v>
      </x:c>
      <x:c r="P68" s="201" t="n">
        <x:v>12959</x:v>
      </x:c>
      <x:c r="Q68" s="201" t="n">
        <x:v>0</x:v>
      </x:c>
      <x:c r="R68" s="201" t="n">
        <x:v>0</x:v>
      </x:c>
      <x:c r="S68" s="201" t="n">
        <x:v>0</x:v>
      </x:c>
      <x:c r="T68" s="201" t="n">
        <x:v>0</x:v>
      </x:c>
      <x:c r="U68" s="201" t="n">
        <x:v>0</x:v>
      </x:c>
      <x:c r="V68" s="201" t="n">
        <x:v>2744</x:v>
      </x:c>
      <x:c r="W68" s="201" t="n">
        <x:v>0</x:v>
      </x:c>
      <x:c r="X68" s="201" t="n">
        <x:v>0</x:v>
      </x:c>
      <x:c r="Y68" s="201" t="n">
        <x:v>0</x:v>
      </x:c>
      <x:c r="Z68" s="201" t="n">
        <x:v>0</x:v>
      </x:c>
      <x:c r="AA68" s="201" t="n">
        <x:v>0</x:v>
      </x:c>
    </x:row>
    <x:row r="69">
      <x:c r="H69" t="str">
        <x:v>106331293</x:v>
      </x:c>
      <x:c r="I69" t="str">
        <x:v>DOCTORS HOSPITAL OF RIVERSIDE</x:v>
      </x:c>
      <x:c r="J69" s="201" t="n">
        <x:v>193</x:v>
      </x:c>
      <x:c r="K69" s="201" t="n">
        <x:v>0</x:v>
      </x:c>
      <x:c r="L69" s="201" t="n">
        <x:v>0</x:v>
      </x:c>
      <x:c r="M69" s="201" t="n">
        <x:v>0</x:v>
      </x:c>
      <x:c r="N69" s="201" t="n">
        <x:v>0</x:v>
      </x:c>
      <x:c r="O69" s="201" t="n">
        <x:v>0</x:v>
      </x:c>
      <x:c r="P69" s="201" t="n">
        <x:v>23866</x:v>
      </x:c>
      <x:c r="Q69" s="201" t="n">
        <x:v>0</x:v>
      </x:c>
      <x:c r="R69" s="201" t="n">
        <x:v>0</x:v>
      </x:c>
      <x:c r="S69" s="201" t="n">
        <x:v>0</x:v>
      </x:c>
      <x:c r="T69" s="201" t="n">
        <x:v>0</x:v>
      </x:c>
      <x:c r="U69" s="201" t="n">
        <x:v>0</x:v>
      </x:c>
      <x:c r="V69" s="201" t="n">
        <x:v>5537</x:v>
      </x:c>
      <x:c r="W69" s="201" t="n">
        <x:v>0</x:v>
      </x:c>
      <x:c r="X69" s="201" t="n">
        <x:v>0</x:v>
      </x:c>
      <x:c r="Y69" s="201" t="n">
        <x:v>0</x:v>
      </x:c>
      <x:c r="Z69" s="201" t="n">
        <x:v>0</x:v>
      </x:c>
      <x:c r="AA69" s="201" t="n">
        <x:v>0</x:v>
      </x:c>
    </x:row>
    <x:row r="70">
      <x:c r="H70" t="str">
        <x:v>106500852</x:v>
      </x:c>
      <x:c r="I70" t="str">
        <x:v>DOCTORS MEDICAL CENTER - MODESTO</x:v>
      </x:c>
      <x:c r="J70" s="201" t="n">
        <x:v>394</x:v>
      </x:c>
      <x:c r="K70" s="201" t="n">
        <x:v>0</x:v>
      </x:c>
      <x:c r="L70" s="201" t="n">
        <x:v>67</x:v>
      </x:c>
      <x:c r="M70" s="201" t="n">
        <x:v>0</x:v>
      </x:c>
      <x:c r="N70" s="201" t="n">
        <x:v>0</x:v>
      </x:c>
      <x:c r="O70" s="201" t="n">
        <x:v>0</x:v>
      </x:c>
      <x:c r="P70" s="201" t="n">
        <x:v>105220</x:v>
      </x:c>
      <x:c r="Q70" s="201" t="n">
        <x:v>0</x:v>
      </x:c>
      <x:c r="R70" s="201" t="n">
        <x:v>19803</x:v>
      </x:c>
      <x:c r="S70" s="201" t="n">
        <x:v>0</x:v>
      </x:c>
      <x:c r="T70" s="201" t="n">
        <x:v>0</x:v>
      </x:c>
      <x:c r="U70" s="201" t="n">
        <x:v>0</x:v>
      </x:c>
      <x:c r="V70" s="201" t="n">
        <x:v>20443</x:v>
      </x:c>
      <x:c r="W70" s="201" t="n">
        <x:v>0</x:v>
      </x:c>
      <x:c r="X70" s="201" t="n">
        <x:v>2844</x:v>
      </x:c>
      <x:c r="Y70" s="201" t="n">
        <x:v>0</x:v>
      </x:c>
      <x:c r="Z70" s="201" t="n">
        <x:v>0</x:v>
      </x:c>
      <x:c r="AA70" s="201" t="n">
        <x:v>0</x:v>
      </x:c>
    </x:row>
    <x:row r="71">
      <x:c r="H71" t="str">
        <x:v>106440755</x:v>
      </x:c>
      <x:c r="I71" t="str">
        <x:v>DOMINICAN HOSPITAL</x:v>
      </x:c>
      <x:c r="J71" s="201" t="n">
        <x:v>202</x:v>
      </x:c>
      <x:c r="K71" s="201" t="n">
        <x:v>0</x:v>
      </x:c>
      <x:c r="L71" s="201" t="n">
        <x:v>0</x:v>
      </x:c>
      <x:c r="M71" s="201" t="n">
        <x:v>20</x:v>
      </x:c>
      <x:c r="N71" s="201" t="n">
        <x:v>0</x:v>
      </x:c>
      <x:c r="O71" s="201" t="n">
        <x:v>0</x:v>
      </x:c>
      <x:c r="P71" s="201" t="n">
        <x:v>50356</x:v>
      </x:c>
      <x:c r="Q71" s="201" t="n">
        <x:v>0</x:v>
      </x:c>
      <x:c r="R71" s="201" t="n">
        <x:v>0</x:v>
      </x:c>
      <x:c r="S71" s="201" t="n">
        <x:v>5693</x:v>
      </x:c>
      <x:c r="T71" s="201" t="n">
        <x:v>0</x:v>
      </x:c>
      <x:c r="U71" s="201" t="n">
        <x:v>0</x:v>
      </x:c>
      <x:c r="V71" s="201" t="n">
        <x:v>10316</x:v>
      </x:c>
      <x:c r="W71" s="201" t="n">
        <x:v>0</x:v>
      </x:c>
      <x:c r="X71" s="201" t="n">
        <x:v>0</x:v>
      </x:c>
      <x:c r="Y71" s="201" t="n">
        <x:v>595</x:v>
      </x:c>
      <x:c r="Z71" s="201" t="n">
        <x:v>0</x:v>
      </x:c>
      <x:c r="AA71" s="201" t="n">
        <x:v>0</x:v>
      </x:c>
    </x:row>
    <x:row r="72">
      <x:c r="H72" t="str">
        <x:v>106190256</x:v>
      </x:c>
      <x:c r="I72" t="str">
        <x:v>EAST LOS ANGELES DOCTOR'S HOSPITAL</x:v>
      </x:c>
      <x:c r="J72" s="201" t="n">
        <x:v>102</x:v>
      </x:c>
      <x:c r="K72" s="201" t="n">
        <x:v>25</x:v>
      </x:c>
      <x:c r="L72" s="201" t="n">
        <x:v>0</x:v>
      </x:c>
      <x:c r="M72" s="201" t="n">
        <x:v>0</x:v>
      </x:c>
      <x:c r="N72" s="201" t="n">
        <x:v>0</x:v>
      </x:c>
      <x:c r="O72" s="201" t="n">
        <x:v>0</x:v>
      </x:c>
      <x:c r="P72" s="201" t="n">
        <x:v>10108</x:v>
      </x:c>
      <x:c r="Q72" s="201" t="n">
        <x:v>8757</x:v>
      </x:c>
      <x:c r="R72" s="201" t="n">
        <x:v>0</x:v>
      </x:c>
      <x:c r="S72" s="201" t="n">
        <x:v>0</x:v>
      </x:c>
      <x:c r="T72" s="201" t="n">
        <x:v>0</x:v>
      </x:c>
      <x:c r="U72" s="201" t="n">
        <x:v>0</x:v>
      </x:c>
      <x:c r="V72" s="201" t="n">
        <x:v>2750</x:v>
      </x:c>
      <x:c r="W72" s="201" t="n">
        <x:v>22</x:v>
      </x:c>
      <x:c r="X72" s="201" t="n">
        <x:v>0</x:v>
      </x:c>
      <x:c r="Y72" s="201" t="n">
        <x:v>0</x:v>
      </x:c>
      <x:c r="Z72" s="201" t="n">
        <x:v>0</x:v>
      </x:c>
      <x:c r="AA72" s="201" t="n">
        <x:v>0</x:v>
      </x:c>
    </x:row>
    <x:row r="73">
      <x:c r="H73" t="str">
        <x:v>106320859</x:v>
      </x:c>
      <x:c r="I73" t="str">
        <x:v>EASTERN PLUMAS HEALTH CARE</x:v>
      </x:c>
      <x:c r="J73" s="201" t="n">
        <x:v>9</x:v>
      </x:c>
      <x:c r="K73" s="201" t="n">
        <x:v>66</x:v>
      </x:c>
      <x:c r="L73" s="201" t="n">
        <x:v>0</x:v>
      </x:c>
      <x:c r="M73" s="201" t="n">
        <x:v>0</x:v>
      </x:c>
      <x:c r="N73" s="201" t="n">
        <x:v>0</x:v>
      </x:c>
      <x:c r="O73" s="201" t="n">
        <x:v>0</x:v>
      </x:c>
      <x:c r="P73" s="201" t="n">
        <x:v>791</x:v>
      </x:c>
      <x:c r="Q73" s="201" t="n">
        <x:v>21562</x:v>
      </x:c>
      <x:c r="R73" s="201" t="n">
        <x:v>0</x:v>
      </x:c>
      <x:c r="S73" s="201" t="n">
        <x:v>0</x:v>
      </x:c>
      <x:c r="T73" s="201" t="n">
        <x:v>0</x:v>
      </x:c>
      <x:c r="U73" s="201" t="n">
        <x:v>0</x:v>
      </x:c>
      <x:c r="V73" s="201" t="n">
        <x:v>82</x:v>
      </x:c>
      <x:c r="W73" s="201" t="n">
        <x:v>59</x:v>
      </x:c>
      <x:c r="X73" s="201" t="n">
        <x:v>0</x:v>
      </x:c>
      <x:c r="Y73" s="201" t="n">
        <x:v>0</x:v>
      </x:c>
      <x:c r="Z73" s="201" t="n">
        <x:v>0</x:v>
      </x:c>
      <x:c r="AA73" s="201" t="n">
        <x:v>0</x:v>
      </x:c>
    </x:row>
    <x:row r="74">
      <x:c r="H74" t="str">
        <x:v>106014233</x:v>
      </x:c>
      <x:c r="I74" t="str">
        <x:v>EDEN MEDICAL CENTER</x:v>
      </x:c>
      <x:c r="J74" s="201" t="n">
        <x:v>130</x:v>
      </x:c>
      <x:c r="K74" s="201" t="n">
        <x:v>0</x:v>
      </x:c>
      <x:c r="L74" s="201" t="n">
        <x:v>0</x:v>
      </x:c>
      <x:c r="M74" s="201" t="n">
        <x:v>0</x:v>
      </x:c>
      <x:c r="N74" s="201" t="n">
        <x:v>0</x:v>
      </x:c>
      <x:c r="O74" s="201" t="n">
        <x:v>0</x:v>
      </x:c>
      <x:c r="P74" s="201" t="n">
        <x:v>41394</x:v>
      </x:c>
      <x:c r="Q74" s="201" t="n">
        <x:v>0</x:v>
      </x:c>
      <x:c r="R74" s="201" t="n">
        <x:v>0</x:v>
      </x:c>
      <x:c r="S74" s="201" t="n">
        <x:v>0</x:v>
      </x:c>
      <x:c r="T74" s="201" t="n">
        <x:v>0</x:v>
      </x:c>
      <x:c r="U74" s="201" t="n">
        <x:v>0</x:v>
      </x:c>
      <x:c r="V74" s="201" t="n">
        <x:v>8688</x:v>
      </x:c>
      <x:c r="W74" s="201" t="n">
        <x:v>0</x:v>
      </x:c>
      <x:c r="X74" s="201" t="n">
        <x:v>0</x:v>
      </x:c>
      <x:c r="Y74" s="201" t="n">
        <x:v>0</x:v>
      </x:c>
      <x:c r="Z74" s="201" t="n">
        <x:v>0</x:v>
      </x:c>
      <x:c r="AA74" s="201" t="n">
        <x:v>0</x:v>
      </x:c>
    </x:row>
    <x:row r="75">
      <x:c r="H75" t="str">
        <x:v>106331168</x:v>
      </x:c>
      <x:c r="I75" t="str">
        <x:v>EISENHOWER MEDICAL CENTER</x:v>
      </x:c>
      <x:c r="J75" s="201" t="n">
        <x:v>437</x:v>
      </x:c>
      <x:c r="K75" s="201" t="n">
        <x:v>0</x:v>
      </x:c>
      <x:c r="L75" s="201" t="n">
        <x:v>0</x:v>
      </x:c>
      <x:c r="M75" s="201" t="n">
        <x:v>0</x:v>
      </x:c>
      <x:c r="N75" s="201" t="n">
        <x:v>0</x:v>
      </x:c>
      <x:c r="O75" s="201" t="n">
        <x:v>0</x:v>
      </x:c>
      <x:c r="P75" s="201" t="n">
        <x:v>79554</x:v>
      </x:c>
      <x:c r="Q75" s="201" t="n">
        <x:v>0</x:v>
      </x:c>
      <x:c r="R75" s="201" t="n">
        <x:v>0</x:v>
      </x:c>
      <x:c r="S75" s="201" t="n">
        <x:v>0</x:v>
      </x:c>
      <x:c r="T75" s="201" t="n">
        <x:v>0</x:v>
      </x:c>
      <x:c r="U75" s="201" t="n">
        <x:v>0</x:v>
      </x:c>
      <x:c r="V75" s="201" t="n">
        <x:v>23170</x:v>
      </x:c>
      <x:c r="W75" s="201" t="n">
        <x:v>0</x:v>
      </x:c>
      <x:c r="X75" s="201" t="n">
        <x:v>0</x:v>
      </x:c>
      <x:c r="Y75" s="201" t="n">
        <x:v>0</x:v>
      </x:c>
      <x:c r="Z75" s="201" t="n">
        <x:v>0</x:v>
      </x:c>
      <x:c r="AA75" s="201" t="n">
        <x:v>0</x:v>
      </x:c>
    </x:row>
    <x:row r="76">
      <x:c r="H76" t="str">
        <x:v>106430763</x:v>
      </x:c>
      <x:c r="I76" t="str">
        <x:v>EL CAMINO HEALTH</x:v>
      </x:c>
      <x:c r="J76" s="201" t="n">
        <x:v>400</x:v>
      </x:c>
      <x:c r="K76" s="201" t="n">
        <x:v>0</x:v>
      </x:c>
      <x:c r="L76" s="201" t="n">
        <x:v>36</x:v>
      </x:c>
      <x:c r="M76" s="201" t="n">
        <x:v>30</x:v>
      </x:c>
      <x:c r="N76" s="201" t="n">
        <x:v>0</x:v>
      </x:c>
      <x:c r="O76" s="201" t="n">
        <x:v>0</x:v>
      </x:c>
      <x:c r="P76" s="201" t="n">
        <x:v>95881</x:v>
      </x:c>
      <x:c r="Q76" s="201" t="n">
        <x:v>0</x:v>
      </x:c>
      <x:c r="R76" s="201" t="n">
        <x:v>10706</x:v>
      </x:c>
      <x:c r="S76" s="201" t="n">
        <x:v>6124</x:v>
      </x:c>
      <x:c r="T76" s="201" t="n">
        <x:v>0</x:v>
      </x:c>
      <x:c r="U76" s="201" t="n">
        <x:v>0</x:v>
      </x:c>
      <x:c r="V76" s="201" t="n">
        <x:v>20788</x:v>
      </x:c>
      <x:c r="W76" s="201" t="n">
        <x:v>0</x:v>
      </x:c>
      <x:c r="X76" s="201" t="n">
        <x:v>1058</x:v>
      </x:c>
      <x:c r="Y76" s="201" t="n">
        <x:v>510</x:v>
      </x:c>
      <x:c r="Z76" s="201" t="n">
        <x:v>0</x:v>
      </x:c>
      <x:c r="AA76" s="201" t="n">
        <x:v>0</x:v>
      </x:c>
    </x:row>
    <x:row r="77">
      <x:c r="H77" t="str">
        <x:v>106130699</x:v>
      </x:c>
      <x:c r="I77" t="str">
        <x:v>EL CENTRO REGIONAL MEDICAL CENTER</x:v>
      </x:c>
      <x:c r="J77" s="201" t="n">
        <x:v>161</x:v>
      </x:c>
      <x:c r="K77" s="201" t="n">
        <x:v>0</x:v>
      </x:c>
      <x:c r="L77" s="201" t="n">
        <x:v>0</x:v>
      </x:c>
      <x:c r="M77" s="201" t="n">
        <x:v>0</x:v>
      </x:c>
      <x:c r="N77" s="201" t="n">
        <x:v>0</x:v>
      </x:c>
      <x:c r="O77" s="201" t="n">
        <x:v>0</x:v>
      </x:c>
      <x:c r="P77" s="201" t="n">
        <x:v>15929</x:v>
      </x:c>
      <x:c r="Q77" s="201" t="n">
        <x:v>0</x:v>
      </x:c>
      <x:c r="R77" s="201" t="n">
        <x:v>0</x:v>
      </x:c>
      <x:c r="S77" s="201" t="n">
        <x:v>0</x:v>
      </x:c>
      <x:c r="T77" s="201" t="n">
        <x:v>0</x:v>
      </x:c>
      <x:c r="U77" s="201" t="n">
        <x:v>0</x:v>
      </x:c>
      <x:c r="V77" s="201" t="n">
        <x:v>3072</x:v>
      </x:c>
      <x:c r="W77" s="201" t="n">
        <x:v>0</x:v>
      </x:c>
      <x:c r="X77" s="201" t="n">
        <x:v>0</x:v>
      </x:c>
      <x:c r="Y77" s="201" t="n">
        <x:v>0</x:v>
      </x:c>
      <x:c r="Z77" s="201" t="n">
        <x:v>0</x:v>
      </x:c>
      <x:c r="AA77" s="201" t="n">
        <x:v>0</x:v>
      </x:c>
    </x:row>
    <x:row r="78">
      <x:c r="H78" t="str">
        <x:v>106190298</x:v>
      </x:c>
      <x:c r="I78" t="str">
        <x:v>EMANATE HEALTH FOOTHILL PRESBYTERIAN HOSPITAL</x:v>
      </x:c>
      <x:c r="J78" s="201" t="n">
        <x:v>105</x:v>
      </x:c>
      <x:c r="K78" s="201" t="n">
        <x:v>0</x:v>
      </x:c>
      <x:c r="L78" s="201" t="n">
        <x:v>0</x:v>
      </x:c>
      <x:c r="M78" s="201" t="n">
        <x:v>0</x:v>
      </x:c>
      <x:c r="N78" s="201" t="n">
        <x:v>0</x:v>
      </x:c>
      <x:c r="O78" s="201" t="n">
        <x:v>0</x:v>
      </x:c>
      <x:c r="P78" s="201" t="n">
        <x:v>28061</x:v>
      </x:c>
      <x:c r="Q78" s="201" t="n">
        <x:v>0</x:v>
      </x:c>
      <x:c r="R78" s="201" t="n">
        <x:v>0</x:v>
      </x:c>
      <x:c r="S78" s="201" t="n">
        <x:v>0</x:v>
      </x:c>
      <x:c r="T78" s="201" t="n">
        <x:v>0</x:v>
      </x:c>
      <x:c r="U78" s="201" t="n">
        <x:v>0</x:v>
      </x:c>
      <x:c r="V78" s="201" t="n">
        <x:v>5444</x:v>
      </x:c>
      <x:c r="W78" s="201" t="n">
        <x:v>0</x:v>
      </x:c>
      <x:c r="X78" s="201" t="n">
        <x:v>0</x:v>
      </x:c>
      <x:c r="Y78" s="201" t="n">
        <x:v>0</x:v>
      </x:c>
      <x:c r="Z78" s="201" t="n">
        <x:v>0</x:v>
      </x:c>
      <x:c r="AA78" s="201" t="n">
        <x:v>0</x:v>
      </x:c>
    </x:row>
    <x:row r="79">
      <x:c r="H79" t="str">
        <x:v>106190413</x:v>
      </x:c>
      <x:c r="I79" t="str">
        <x:v>EMANATE HEALTH INTER-COMMUNITY HOSPITAL</x:v>
      </x:c>
      <x:c r="J79" s="201" t="n">
        <x:v>451</x:v>
      </x:c>
      <x:c r="K79" s="201" t="n">
        <x:v>23</x:v>
      </x:c>
      <x:c r="L79" s="201" t="n">
        <x:v>30</x:v>
      </x:c>
      <x:c r="M79" s="201" t="n">
        <x:v>12</x:v>
      </x:c>
      <x:c r="N79" s="201" t="n">
        <x:v>0</x:v>
      </x:c>
      <x:c r="O79" s="201" t="n">
        <x:v>0</x:v>
      </x:c>
      <x:c r="P79" s="201" t="n">
        <x:v>98263</x:v>
      </x:c>
      <x:c r="Q79" s="201" t="n">
        <x:v>6079</x:v>
      </x:c>
      <x:c r="R79" s="201" t="n">
        <x:v>7068</x:v>
      </x:c>
      <x:c r="S79" s="201" t="n">
        <x:v>3099</x:v>
      </x:c>
      <x:c r="T79" s="201" t="n">
        <x:v>0</x:v>
      </x:c>
      <x:c r="U79" s="201" t="n">
        <x:v>0</x:v>
      </x:c>
      <x:c r="V79" s="201" t="n">
        <x:v>21170</x:v>
      </x:c>
      <x:c r="W79" s="201" t="n">
        <x:v>303</x:v>
      </x:c>
      <x:c r="X79" s="201" t="n">
        <x:v>1701</x:v>
      </x:c>
      <x:c r="Y79" s="201" t="n">
        <x:v>205</x:v>
      </x:c>
      <x:c r="Z79" s="201" t="n">
        <x:v>0</x:v>
      </x:c>
      <x:c r="AA79" s="201" t="n">
        <x:v>0</x:v>
      </x:c>
    </x:row>
    <x:row r="80">
      <x:c r="H80" t="str">
        <x:v>106500867</x:v>
      </x:c>
      <x:c r="I80" t="str">
        <x:v>EMANUEL MEDICAL CENTER</x:v>
      </x:c>
      <x:c r="J80" s="201" t="n">
        <x:v>209</x:v>
      </x:c>
      <x:c r="K80" s="201" t="n">
        <x:v>0</x:v>
      </x:c>
      <x:c r="L80" s="201" t="n">
        <x:v>0</x:v>
      </x:c>
      <x:c r="M80" s="201" t="n">
        <x:v>0</x:v>
      </x:c>
      <x:c r="N80" s="201" t="n">
        <x:v>0</x:v>
      </x:c>
      <x:c r="O80" s="201" t="n">
        <x:v>0</x:v>
      </x:c>
      <x:c r="P80" s="201" t="n">
        <x:v>32036</x:v>
      </x:c>
      <x:c r="Q80" s="201" t="n">
        <x:v>0</x:v>
      </x:c>
      <x:c r="R80" s="201" t="n">
        <x:v>0</x:v>
      </x:c>
      <x:c r="S80" s="201" t="n">
        <x:v>0</x:v>
      </x:c>
      <x:c r="T80" s="201" t="n">
        <x:v>0</x:v>
      </x:c>
      <x:c r="U80" s="201" t="n">
        <x:v>0</x:v>
      </x:c>
      <x:c r="V80" s="201" t="n">
        <x:v>8172</x:v>
      </x:c>
      <x:c r="W80" s="201" t="n">
        <x:v>0</x:v>
      </x:c>
      <x:c r="X80" s="201" t="n">
        <x:v>0</x:v>
      </x:c>
      <x:c r="Y80" s="201" t="n">
        <x:v>0</x:v>
      </x:c>
      <x:c r="Z80" s="201" t="n">
        <x:v>0</x:v>
      </x:c>
      <x:c r="AA80" s="201" t="n">
        <x:v>0</x:v>
      </x:c>
    </x:row>
    <x:row r="81">
      <x:c r="H81" t="str">
        <x:v>106190280</x:v>
      </x:c>
      <x:c r="I81" t="str">
        <x:v>ENCINO HOSPITAL MEDICAL CENTER</x:v>
      </x:c>
      <x:c r="J81" s="201" t="n">
        <x:v>82</x:v>
      </x:c>
      <x:c r="K81" s="201" t="n">
        <x:v>28</x:v>
      </x:c>
      <x:c r="L81" s="201" t="n">
        <x:v>13</x:v>
      </x:c>
      <x:c r="M81" s="201" t="n">
        <x:v>25</x:v>
      </x:c>
      <x:c r="N81" s="201" t="n">
        <x:v>0</x:v>
      </x:c>
      <x:c r="O81" s="201" t="n">
        <x:v>0</x:v>
      </x:c>
      <x:c r="P81" s="201" t="n">
        <x:v>6295</x:v>
      </x:c>
      <x:c r="Q81" s="201" t="n">
        <x:v>9045</x:v>
      </x:c>
      <x:c r="R81" s="201" t="n">
        <x:v>3754</x:v>
      </x:c>
      <x:c r="S81" s="201" t="n">
        <x:v>2750</x:v>
      </x:c>
      <x:c r="T81" s="201" t="n">
        <x:v>0</x:v>
      </x:c>
      <x:c r="U81" s="201" t="n">
        <x:v>0</x:v>
      </x:c>
      <x:c r="V81" s="201" t="n">
        <x:v>1377</x:v>
      </x:c>
      <x:c r="W81" s="201" t="n">
        <x:v>16</x:v>
      </x:c>
      <x:c r="X81" s="201" t="n">
        <x:v>313</x:v>
      </x:c>
      <x:c r="Y81" s="201" t="n">
        <x:v>221</x:v>
      </x:c>
      <x:c r="Z81" s="201" t="n">
        <x:v>0</x:v>
      </x:c>
      <x:c r="AA81" s="201" t="n">
        <x:v>0</x:v>
      </x:c>
    </x:row>
    <x:row r="82">
      <x:c r="H82" t="str">
        <x:v>106040962</x:v>
      </x:c>
      <x:c r="I82" t="str">
        <x:v>ENLOE HEALTH</x:v>
      </x:c>
      <x:c r="J82" s="201" t="n">
        <x:v>228</x:v>
      </x:c>
      <x:c r="K82" s="201" t="n">
        <x:v>0</x:v>
      </x:c>
      <x:c r="L82" s="201" t="n">
        <x:v>30</x:v>
      </x:c>
      <x:c r="M82" s="201" t="n">
        <x:v>40</x:v>
      </x:c>
      <x:c r="N82" s="201" t="n">
        <x:v>0</x:v>
      </x:c>
      <x:c r="O82" s="201" t="n">
        <x:v>0</x:v>
      </x:c>
      <x:c r="P82" s="201" t="n">
        <x:v>75252</x:v>
      </x:c>
      <x:c r="Q82" s="201" t="n">
        <x:v>0</x:v>
      </x:c>
      <x:c r="R82" s="201" t="n">
        <x:v>2531</x:v>
      </x:c>
      <x:c r="S82" s="201" t="n">
        <x:v>6436</x:v>
      </x:c>
      <x:c r="T82" s="201" t="n">
        <x:v>0</x:v>
      </x:c>
      <x:c r="U82" s="201" t="n">
        <x:v>0</x:v>
      </x:c>
      <x:c r="V82" s="201" t="n">
        <x:v>17690</x:v>
      </x:c>
      <x:c r="W82" s="201" t="n">
        <x:v>0</x:v>
      </x:c>
      <x:c r="X82" s="201" t="n">
        <x:v>499</x:v>
      </x:c>
      <x:c r="Y82" s="201" t="n">
        <x:v>510</x:v>
      </x:c>
      <x:c r="Z82" s="201" t="n">
        <x:v>0</x:v>
      </x:c>
      <x:c r="AA82" s="201" t="n">
        <x:v>0</x:v>
      </x:c>
    </x:row>
    <x:row r="83">
      <x:c r="H83" t="str">
        <x:v>106474007</x:v>
      </x:c>
      <x:c r="I83" t="str">
        <x:v>FAIRCHILD MEDICAL CENTER</x:v>
      </x:c>
      <x:c r="J83" s="201" t="n">
        <x:v>28</x:v>
      </x:c>
      <x:c r="K83" s="201" t="n">
        <x:v>0</x:v>
      </x:c>
      <x:c r="L83" s="201" t="n">
        <x:v>0</x:v>
      </x:c>
      <x:c r="M83" s="201" t="n">
        <x:v>0</x:v>
      </x:c>
      <x:c r="N83" s="201" t="n">
        <x:v>0</x:v>
      </x:c>
      <x:c r="O83" s="201" t="n">
        <x:v>0</x:v>
      </x:c>
      <x:c r="P83" s="201" t="n">
        <x:v>4648</x:v>
      </x:c>
      <x:c r="Q83" s="201" t="n">
        <x:v>0</x:v>
      </x:c>
      <x:c r="R83" s="201" t="n">
        <x:v>0</x:v>
      </x:c>
      <x:c r="S83" s="201" t="n">
        <x:v>0</x:v>
      </x:c>
      <x:c r="T83" s="201" t="n">
        <x:v>0</x:v>
      </x:c>
      <x:c r="U83" s="201" t="n">
        <x:v>0</x:v>
      </x:c>
      <x:c r="V83" s="201" t="n">
        <x:v>1336</x:v>
      </x:c>
      <x:c r="W83" s="201" t="n">
        <x:v>0</x:v>
      </x:c>
      <x:c r="X83" s="201" t="n">
        <x:v>0</x:v>
      </x:c>
      <x:c r="Y83" s="201" t="n">
        <x:v>0</x:v>
      </x:c>
      <x:c r="Z83" s="201" t="n">
        <x:v>0</x:v>
      </x:c>
      <x:c r="AA83" s="201" t="n">
        <x:v>0</x:v>
      </x:c>
    </x:row>
    <x:row r="84">
      <x:c r="H84" t="str">
        <x:v>106301357</x:v>
      </x:c>
      <x:c r="I84" t="str">
        <x:v>FOOTHILL REGIONAL MEDICAL CENTER</x:v>
      </x:c>
      <x:c r="J84" s="201" t="n">
        <x:v>111</x:v>
      </x:c>
      <x:c r="K84" s="201" t="n">
        <x:v>42</x:v>
      </x:c>
      <x:c r="L84" s="201" t="n">
        <x:v>0</x:v>
      </x:c>
      <x:c r="M84" s="201" t="n">
        <x:v>0</x:v>
      </x:c>
      <x:c r="N84" s="201" t="n">
        <x:v>0</x:v>
      </x:c>
      <x:c r="O84" s="201" t="n">
        <x:v>0</x:v>
      </x:c>
      <x:c r="P84" s="201" t="n">
        <x:v>16037</x:v>
      </x:c>
      <x:c r="Q84" s="201" t="n">
        <x:v>7893</x:v>
      </x:c>
      <x:c r="R84" s="201" t="n">
        <x:v>0</x:v>
      </x:c>
      <x:c r="S84" s="201" t="n">
        <x:v>0</x:v>
      </x:c>
      <x:c r="T84" s="201" t="n">
        <x:v>0</x:v>
      </x:c>
      <x:c r="U84" s="201" t="n">
        <x:v>0</x:v>
      </x:c>
      <x:c r="V84" s="201" t="n">
        <x:v>4769</x:v>
      </x:c>
      <x:c r="W84" s="201" t="n">
        <x:v>16</x:v>
      </x:c>
      <x:c r="X84" s="201" t="n">
        <x:v>0</x:v>
      </x:c>
      <x:c r="Y84" s="201" t="n">
        <x:v>0</x:v>
      </x:c>
      <x:c r="Z84" s="201" t="n">
        <x:v>0</x:v>
      </x:c>
      <x:c r="AA84" s="201" t="n">
        <x:v>0</x:v>
      </x:c>
    </x:row>
    <x:row r="85">
      <x:c r="H85" t="str">
        <x:v>106400480</x:v>
      </x:c>
      <x:c r="I85" t="str">
        <x:v>FRENCH HOSPITAL MEDICAL CENTER - SAN LUIS OBISPO</x:v>
      </x:c>
      <x:c r="J85" s="201" t="n">
        <x:v>98</x:v>
      </x:c>
      <x:c r="K85" s="201" t="n">
        <x:v>0</x:v>
      </x:c>
      <x:c r="L85" s="201" t="n">
        <x:v>0</x:v>
      </x:c>
      <x:c r="M85" s="201" t="n">
        <x:v>0</x:v>
      </x:c>
      <x:c r="N85" s="201" t="n">
        <x:v>0</x:v>
      </x:c>
      <x:c r="O85" s="201" t="n">
        <x:v>0</x:v>
      </x:c>
      <x:c r="P85" s="201" t="n">
        <x:v>20094</x:v>
      </x:c>
      <x:c r="Q85" s="201" t="n">
        <x:v>0</x:v>
      </x:c>
      <x:c r="R85" s="201" t="n">
        <x:v>0</x:v>
      </x:c>
      <x:c r="S85" s="201" t="n">
        <x:v>0</x:v>
      </x:c>
      <x:c r="T85" s="201" t="n">
        <x:v>0</x:v>
      </x:c>
      <x:c r="U85" s="201" t="n">
        <x:v>0</x:v>
      </x:c>
      <x:c r="V85" s="201" t="n">
        <x:v>5226</x:v>
      </x:c>
      <x:c r="W85" s="201" t="n">
        <x:v>0</x:v>
      </x:c>
      <x:c r="X85" s="201" t="n">
        <x:v>0</x:v>
      </x:c>
      <x:c r="Y85" s="201" t="n">
        <x:v>0</x:v>
      </x:c>
      <x:c r="Z85" s="201" t="n">
        <x:v>0</x:v>
      </x:c>
      <x:c r="AA85" s="201" t="n">
        <x:v>0</x:v>
      </x:c>
    </x:row>
    <x:row r="86">
      <x:c r="H86" t="str">
        <x:v>106301283</x:v>
      </x:c>
      <x:c r="I86" t="str">
        <x:v>GARDEN GROVE HOSPITAL AND MEDICAL CENTER</x:v>
      </x:c>
      <x:c r="J86" s="201" t="n">
        <x:v>167</x:v>
      </x:c>
      <x:c r="K86" s="201" t="n">
        <x:v>0</x:v>
      </x:c>
      <x:c r="L86" s="201" t="n">
        <x:v>0</x:v>
      </x:c>
      <x:c r="M86" s="201" t="n">
        <x:v>0</x:v>
      </x:c>
      <x:c r="N86" s="201" t="n">
        <x:v>0</x:v>
      </x:c>
      <x:c r="O86" s="201" t="n">
        <x:v>0</x:v>
      </x:c>
      <x:c r="P86" s="201" t="n">
        <x:v>13881</x:v>
      </x:c>
      <x:c r="Q86" s="201" t="n">
        <x:v>0</x:v>
      </x:c>
      <x:c r="R86" s="201" t="n">
        <x:v>0</x:v>
      </x:c>
      <x:c r="S86" s="201" t="n">
        <x:v>0</x:v>
      </x:c>
      <x:c r="T86" s="201" t="n">
        <x:v>0</x:v>
      </x:c>
      <x:c r="U86" s="201" t="n">
        <x:v>0</x:v>
      </x:c>
      <x:c r="V86" s="201" t="n">
        <x:v>3156</x:v>
      </x:c>
      <x:c r="W86" s="201" t="n">
        <x:v>0</x:v>
      </x:c>
      <x:c r="X86" s="201" t="n">
        <x:v>0</x:v>
      </x:c>
      <x:c r="Y86" s="201" t="n">
        <x:v>0</x:v>
      </x:c>
      <x:c r="Z86" s="201" t="n">
        <x:v>0</x:v>
      </x:c>
      <x:c r="AA86" s="201" t="n">
        <x:v>0</x:v>
      </x:c>
    </x:row>
    <x:row r="87">
      <x:c r="H87" t="str">
        <x:v>106190315</x:v>
      </x:c>
      <x:c r="I87" t="str">
        <x:v>GARFIELD MEDICAL CENTER</x:v>
      </x:c>
      <x:c r="J87" s="201" t="n">
        <x:v>182</x:v>
      </x:c>
      <x:c r="K87" s="201" t="n">
        <x:v>0</x:v>
      </x:c>
      <x:c r="L87" s="201" t="n">
        <x:v>0</x:v>
      </x:c>
      <x:c r="M87" s="201" t="n">
        <x:v>28</x:v>
      </x:c>
      <x:c r="N87" s="201" t="n">
        <x:v>0</x:v>
      </x:c>
      <x:c r="O87" s="201" t="n">
        <x:v>0</x:v>
      </x:c>
      <x:c r="P87" s="201" t="n">
        <x:v>42388</x:v>
      </x:c>
      <x:c r="Q87" s="201" t="n">
        <x:v>0</x:v>
      </x:c>
      <x:c r="R87" s="201" t="n">
        <x:v>0</x:v>
      </x:c>
      <x:c r="S87" s="201" t="n">
        <x:v>4350</x:v>
      </x:c>
      <x:c r="T87" s="201" t="n">
        <x:v>0</x:v>
      </x:c>
      <x:c r="U87" s="201" t="n">
        <x:v>0</x:v>
      </x:c>
      <x:c r="V87" s="201" t="n">
        <x:v>8786</x:v>
      </x:c>
      <x:c r="W87" s="201" t="n">
        <x:v>0</x:v>
      </x:c>
      <x:c r="X87" s="201" t="n">
        <x:v>0</x:v>
      </x:c>
      <x:c r="Y87" s="201" t="n">
        <x:v>294</x:v>
      </x:c>
      <x:c r="Z87" s="201" t="n">
        <x:v>0</x:v>
      </x:c>
      <x:c r="AA87" s="201" t="n">
        <x:v>0</x:v>
      </x:c>
    </x:row>
    <x:row r="88">
      <x:c r="H88" t="str">
        <x:v>106270777</x:v>
      </x:c>
      <x:c r="I88" t="str">
        <x:v>GEORGE L. MEE MEMORIAL HOSPITAL</x:v>
      </x:c>
      <x:c r="J88" s="201" t="n">
        <x:v>13</x:v>
      </x:c>
      <x:c r="K88" s="201" t="n">
        <x:v>48</x:v>
      </x:c>
      <x:c r="L88" s="201" t="n">
        <x:v>0</x:v>
      </x:c>
      <x:c r="M88" s="201" t="n">
        <x:v>0</x:v>
      </x:c>
      <x:c r="N88" s="201" t="n">
        <x:v>0</x:v>
      </x:c>
      <x:c r="O88" s="201" t="n">
        <x:v>0</x:v>
      </x:c>
      <x:c r="P88" s="201" t="n">
        <x:v>784</x:v>
      </x:c>
      <x:c r="Q88" s="201" t="n">
        <x:v>12376</x:v>
      </x:c>
      <x:c r="R88" s="201" t="n">
        <x:v>0</x:v>
      </x:c>
      <x:c r="S88" s="201" t="n">
        <x:v>0</x:v>
      </x:c>
      <x:c r="T88" s="201" t="n">
        <x:v>0</x:v>
      </x:c>
      <x:c r="U88" s="201" t="n">
        <x:v>0</x:v>
      </x:c>
      <x:c r="V88" s="201" t="n">
        <x:v>369</x:v>
      </x:c>
      <x:c r="W88" s="201" t="n">
        <x:v>72</x:v>
      </x:c>
      <x:c r="X88" s="201" t="n">
        <x:v>0</x:v>
      </x:c>
      <x:c r="Y88" s="201" t="n">
        <x:v>0</x:v>
      </x:c>
      <x:c r="Z88" s="201" t="n">
        <x:v>0</x:v>
      </x:c>
      <x:c r="AA88" s="201" t="n">
        <x:v>0</x:v>
      </x:c>
    </x:row>
    <x:row r="89">
      <x:c r="H89" t="str">
        <x:v>106190522</x:v>
      </x:c>
      <x:c r="I89" t="str">
        <x:v>GLENDALE MEMORIAL HOSPITAL AND HEALTH CTR</x:v>
      </x:c>
      <x:c r="J89" s="201" t="n">
        <x:v>241</x:v>
      </x:c>
      <x:c r="K89" s="201" t="n">
        <x:v>0</x:v>
      </x:c>
      <x:c r="L89" s="201" t="n">
        <x:v>49</x:v>
      </x:c>
      <x:c r="M89" s="201" t="n">
        <x:v>14</x:v>
      </x:c>
      <x:c r="N89" s="201" t="n">
        <x:v>0</x:v>
      </x:c>
      <x:c r="O89" s="201" t="n">
        <x:v>0</x:v>
      </x:c>
      <x:c r="P89" s="201" t="n">
        <x:v>35839</x:v>
      </x:c>
      <x:c r="Q89" s="201" t="n">
        <x:v>0</x:v>
      </x:c>
      <x:c r="R89" s="201" t="n">
        <x:v>8610</x:v>
      </x:c>
      <x:c r="S89" s="201" t="n">
        <x:v>3573</x:v>
      </x:c>
      <x:c r="T89" s="201" t="n">
        <x:v>0</x:v>
      </x:c>
      <x:c r="U89" s="201" t="n">
        <x:v>0</x:v>
      </x:c>
      <x:c r="V89" s="201" t="n">
        <x:v>8711</x:v>
      </x:c>
      <x:c r="W89" s="201" t="n">
        <x:v>0</x:v>
      </x:c>
      <x:c r="X89" s="201" t="n">
        <x:v>1480</x:v>
      </x:c>
      <x:c r="Y89" s="201" t="n">
        <x:v>372</x:v>
      </x:c>
      <x:c r="Z89" s="201" t="n">
        <x:v>0</x:v>
      </x:c>
      <x:c r="AA89" s="201" t="n">
        <x:v>0</x:v>
      </x:c>
    </x:row>
    <x:row r="90">
      <x:c r="H90" t="str">
        <x:v>106110889</x:v>
      </x:c>
      <x:c r="I90" t="str">
        <x:v>GLENN MEDICAL CENTER</x:v>
      </x:c>
      <x:c r="J90" s="201" t="n">
        <x:v>47</x:v>
      </x:c>
      <x:c r="K90" s="201" t="n">
        <x:v>0</x:v>
      </x:c>
      <x:c r="L90" s="201" t="n">
        <x:v>0</x:v>
      </x:c>
      <x:c r="M90" s="201" t="n">
        <x:v>0</x:v>
      </x:c>
      <x:c r="N90" s="201" t="n">
        <x:v>0</x:v>
      </x:c>
      <x:c r="O90" s="201" t="n">
        <x:v>0</x:v>
      </x:c>
      <x:c r="P90" s="201" t="n">
        <x:v>7426</x:v>
      </x:c>
      <x:c r="Q90" s="201" t="n">
        <x:v>0</x:v>
      </x:c>
      <x:c r="R90" s="201" t="n">
        <x:v>0</x:v>
      </x:c>
      <x:c r="S90" s="201" t="n">
        <x:v>0</x:v>
      </x:c>
      <x:c r="T90" s="201" t="n">
        <x:v>0</x:v>
      </x:c>
      <x:c r="U90" s="201" t="n">
        <x:v>0</x:v>
      </x:c>
      <x:c r="V90" s="201" t="n">
        <x:v>117</x:v>
      </x:c>
      <x:c r="W90" s="201" t="n">
        <x:v>0</x:v>
      </x:c>
      <x:c r="X90" s="201" t="n">
        <x:v>0</x:v>
      </x:c>
      <x:c r="Y90" s="201" t="n">
        <x:v>0</x:v>
      </x:c>
      <x:c r="Z90" s="201" t="n">
        <x:v>0</x:v>
      </x:c>
      <x:c r="AA90" s="201" t="n">
        <x:v>0</x:v>
      </x:c>
    </x:row>
    <x:row r="91">
      <x:c r="H91" t="str">
        <x:v>106420483</x:v>
      </x:c>
      <x:c r="I91" t="str">
        <x:v>GOLETA VALLEY COTTAGE HOSPITAL</x:v>
      </x:c>
      <x:c r="J91" s="201" t="n">
        <x:v>48</x:v>
      </x:c>
      <x:c r="K91" s="201" t="n">
        <x:v>0</x:v>
      </x:c>
      <x:c r="L91" s="201" t="n">
        <x:v>0</x:v>
      </x:c>
      <x:c r="M91" s="201" t="n">
        <x:v>0</x:v>
      </x:c>
      <x:c r="N91" s="201" t="n">
        <x:v>0</x:v>
      </x:c>
      <x:c r="O91" s="201" t="n">
        <x:v>0</x:v>
      </x:c>
      <x:c r="P91" s="201" t="n">
        <x:v>2952</x:v>
      </x:c>
      <x:c r="Q91" s="201" t="n">
        <x:v>0</x:v>
      </x:c>
      <x:c r="R91" s="201" t="n">
        <x:v>0</x:v>
      </x:c>
      <x:c r="S91" s="201" t="n">
        <x:v>0</x:v>
      </x:c>
      <x:c r="T91" s="201" t="n">
        <x:v>0</x:v>
      </x:c>
      <x:c r="U91" s="201" t="n">
        <x:v>0</x:v>
      </x:c>
      <x:c r="V91" s="201" t="n">
        <x:v>1139</x:v>
      </x:c>
      <x:c r="W91" s="201" t="n">
        <x:v>0</x:v>
      </x:c>
      <x:c r="X91" s="201" t="n">
        <x:v>0</x:v>
      </x:c>
      <x:c r="Y91" s="201" t="n">
        <x:v>0</x:v>
      </x:c>
      <x:c r="Z91" s="201" t="n">
        <x:v>0</x:v>
      </x:c>
      <x:c r="AA91" s="201" t="n">
        <x:v>0</x:v>
      </x:c>
    </x:row>
    <x:row r="92">
      <x:c r="H92" t="str">
        <x:v>106150775</x:v>
      </x:c>
      <x:c r="I92" t="str">
        <x:v>GOOD SAMARITAN HOSPITAL - BAKERSFIELD</x:v>
      </x:c>
      <x:c r="J92" s="201" t="n">
        <x:v>43</x:v>
      </x:c>
      <x:c r="K92" s="201" t="n">
        <x:v>0</x:v>
      </x:c>
      <x:c r="L92" s="201" t="n">
        <x:v>21</x:v>
      </x:c>
      <x:c r="M92" s="201" t="n">
        <x:v>0</x:v>
      </x:c>
      <x:c r="N92" s="201" t="n">
        <x:v>0</x:v>
      </x:c>
      <x:c r="O92" s="201" t="n">
        <x:v>0</x:v>
      </x:c>
      <x:c r="P92" s="201" t="n">
        <x:v>6351</x:v>
      </x:c>
      <x:c r="Q92" s="201" t="n">
        <x:v>0</x:v>
      </x:c>
      <x:c r="R92" s="201" t="n">
        <x:v>5660</x:v>
      </x:c>
      <x:c r="S92" s="201" t="n">
        <x:v>0</x:v>
      </x:c>
      <x:c r="T92" s="201" t="n">
        <x:v>0</x:v>
      </x:c>
      <x:c r="U92" s="201" t="n">
        <x:v>0</x:v>
      </x:c>
      <x:c r="V92" s="201" t="n">
        <x:v>2641</x:v>
      </x:c>
      <x:c r="W92" s="201" t="n">
        <x:v>0</x:v>
      </x:c>
      <x:c r="X92" s="201" t="n">
        <x:v>511</x:v>
      </x:c>
      <x:c r="Y92" s="201" t="n">
        <x:v>0</x:v>
      </x:c>
      <x:c r="Z92" s="201" t="n">
        <x:v>0</x:v>
      </x:c>
      <x:c r="AA92" s="201" t="n">
        <x:v>0</x:v>
      </x:c>
    </x:row>
    <x:row r="93">
      <x:c r="H93" t="str">
        <x:v>106430779</x:v>
      </x:c>
      <x:c r="I93" t="str">
        <x:v>GOOD SAMARITAN HOSPITAL - SAN JOSE</x:v>
      </x:c>
      <x:c r="J93" s="201" t="n">
        <x:v>438</x:v>
      </x:c>
      <x:c r="K93" s="201" t="n">
        <x:v>0</x:v>
      </x:c>
      <x:c r="L93" s="201" t="n">
        <x:v>21</x:v>
      </x:c>
      <x:c r="M93" s="201" t="n">
        <x:v>15</x:v>
      </x:c>
      <x:c r="N93" s="201" t="n">
        <x:v>0</x:v>
      </x:c>
      <x:c r="O93" s="201" t="n">
        <x:v>0</x:v>
      </x:c>
      <x:c r="P93" s="201" t="n">
        <x:v>80002</x:v>
      </x:c>
      <x:c r="Q93" s="201" t="n">
        <x:v>0</x:v>
      </x:c>
      <x:c r="R93" s="201" t="n">
        <x:v>0</x:v>
      </x:c>
      <x:c r="S93" s="201" t="n">
        <x:v>4882</x:v>
      </x:c>
      <x:c r="T93" s="201" t="n">
        <x:v>0</x:v>
      </x:c>
      <x:c r="U93" s="201" t="n">
        <x:v>0</x:v>
      </x:c>
      <x:c r="V93" s="201" t="n">
        <x:v>15821</x:v>
      </x:c>
      <x:c r="W93" s="201" t="n">
        <x:v>0</x:v>
      </x:c>
      <x:c r="X93" s="201" t="n">
        <x:v>0</x:v>
      </x:c>
      <x:c r="Y93" s="201" t="n">
        <x:v>328</x:v>
      </x:c>
      <x:c r="Z93" s="201" t="n">
        <x:v>0</x:v>
      </x:c>
      <x:c r="AA93" s="201" t="n">
        <x:v>0</x:v>
      </x:c>
    </x:row>
    <x:row r="94">
      <x:c r="H94" t="str">
        <x:v>106190352</x:v>
      </x:c>
      <x:c r="I94" t="str">
        <x:v>GREATER EL MONTE COMMUNITY HOSPITAL</x:v>
      </x:c>
      <x:c r="J94" s="201" t="n">
        <x:v>104</x:v>
      </x:c>
      <x:c r="K94" s="201" t="n">
        <x:v>13</x:v>
      </x:c>
      <x:c r="L94" s="201" t="n">
        <x:v>0</x:v>
      </x:c>
      <x:c r="M94" s="201" t="n">
        <x:v>0</x:v>
      </x:c>
      <x:c r="N94" s="201" t="n">
        <x:v>0</x:v>
      </x:c>
      <x:c r="O94" s="201" t="n">
        <x:v>0</x:v>
      </x:c>
      <x:c r="P94" s="201" t="n">
        <x:v>11416</x:v>
      </x:c>
      <x:c r="Q94" s="201" t="n">
        <x:v>3750</x:v>
      </x:c>
      <x:c r="R94" s="201" t="n">
        <x:v>0</x:v>
      </x:c>
      <x:c r="S94" s="201" t="n">
        <x:v>0</x:v>
      </x:c>
      <x:c r="T94" s="201" t="n">
        <x:v>0</x:v>
      </x:c>
      <x:c r="U94" s="201" t="n">
        <x:v>0</x:v>
      </x:c>
      <x:c r="V94" s="201" t="n">
        <x:v>1968</x:v>
      </x:c>
      <x:c r="W94" s="201" t="n">
        <x:v>5</x:v>
      </x:c>
      <x:c r="X94" s="201" t="n">
        <x:v>0</x:v>
      </x:c>
      <x:c r="Y94" s="201" t="n">
        <x:v>0</x:v>
      </x:c>
      <x:c r="Z94" s="201" t="n">
        <x:v>0</x:v>
      </x:c>
      <x:c r="AA94" s="201" t="n">
        <x:v>0</x:v>
      </x:c>
    </x:row>
    <x:row r="95">
      <x:c r="H95" t="str">
        <x:v>106350784</x:v>
      </x:c>
      <x:c r="I95" t="str">
        <x:v>HAZEL HAWKINS MEMORIAL HOSPITAL</x:v>
      </x:c>
      <x:c r="J95" s="201" t="n">
        <x:v>25</x:v>
      </x:c>
      <x:c r="K95" s="201" t="n">
        <x:v>119</x:v>
      </x:c>
      <x:c r="L95" s="201" t="n">
        <x:v>0</x:v>
      </x:c>
      <x:c r="M95" s="201" t="n">
        <x:v>0</x:v>
      </x:c>
      <x:c r="N95" s="201" t="n">
        <x:v>0</x:v>
      </x:c>
      <x:c r="O95" s="201" t="n">
        <x:v>0</x:v>
      </x:c>
      <x:c r="P95" s="201" t="n">
        <x:v>5513</x:v>
      </x:c>
      <x:c r="Q95" s="201" t="n">
        <x:v>32599</x:v>
      </x:c>
      <x:c r="R95" s="201" t="n">
        <x:v>0</x:v>
      </x:c>
      <x:c r="S95" s="201" t="n">
        <x:v>0</x:v>
      </x:c>
      <x:c r="T95" s="201" t="n">
        <x:v>0</x:v>
      </x:c>
      <x:c r="U95" s="201" t="n">
        <x:v>0</x:v>
      </x:c>
      <x:c r="V95" s="201" t="n">
        <x:v>1907</x:v>
      </x:c>
      <x:c r="W95" s="201" t="n">
        <x:v>200</x:v>
      </x:c>
      <x:c r="X95" s="201" t="n">
        <x:v>0</x:v>
      </x:c>
      <x:c r="Y95" s="201" t="n">
        <x:v>0</x:v>
      </x:c>
      <x:c r="Z95" s="201" t="n">
        <x:v>0</x:v>
      </x:c>
      <x:c r="AA95" s="201" t="n">
        <x:v>0</x:v>
      </x:c>
    </x:row>
    <x:row r="96">
      <x:c r="H96" t="str">
        <x:v>106490964</x:v>
      </x:c>
      <x:c r="I96" t="str">
        <x:v>HEALDSBURG HOSPITAL</x:v>
      </x:c>
      <x:c r="J96" s="201" t="n">
        <x:v>26</x:v>
      </x:c>
      <x:c r="K96" s="201" t="n">
        <x:v>17</x:v>
      </x:c>
      <x:c r="L96" s="201" t="n">
        <x:v>0</x:v>
      </x:c>
      <x:c r="M96" s="201" t="n">
        <x:v>0</x:v>
      </x:c>
      <x:c r="N96" s="201" t="n">
        <x:v>0</x:v>
      </x:c>
      <x:c r="O96" s="201" t="n">
        <x:v>0</x:v>
      </x:c>
      <x:c r="P96" s="201" t="n">
        <x:v>2481</x:v>
      </x:c>
      <x:c r="Q96" s="201" t="n">
        <x:v>5915</x:v>
      </x:c>
      <x:c r="R96" s="201" t="n">
        <x:v>0</x:v>
      </x:c>
      <x:c r="S96" s="201" t="n">
        <x:v>0</x:v>
      </x:c>
      <x:c r="T96" s="201" t="n">
        <x:v>0</x:v>
      </x:c>
      <x:c r="U96" s="201" t="n">
        <x:v>0</x:v>
      </x:c>
      <x:c r="V96" s="201" t="n">
        <x:v>699</x:v>
      </x:c>
      <x:c r="W96" s="201" t="n">
        <x:v>287</x:v>
      </x:c>
      <x:c r="X96" s="201" t="n">
        <x:v>0</x:v>
      </x:c>
      <x:c r="Y96" s="201" t="n">
        <x:v>0</x:v>
      </x:c>
      <x:c r="Z96" s="201" t="n">
        <x:v>0</x:v>
      </x:c>
      <x:c r="AA96" s="201" t="n">
        <x:v>0</x:v>
      </x:c>
    </x:row>
    <x:row r="97">
      <x:c r="H97" t="str">
        <x:v>106304159</x:v>
      </x:c>
      <x:c r="I97" t="str">
        <x:v>HEALTHBRIDGE CHILDREN'S HOSPITAL - ORANGE</x:v>
      </x:c>
      <x:c r="J97" s="201" t="n">
        <x:v>6</x:v>
      </x:c>
      <x:c r="K97" s="201" t="n">
        <x:v>21</x:v>
      </x:c>
      <x:c r="L97" s="201" t="n">
        <x:v>0</x:v>
      </x:c>
      <x:c r="M97" s="201" t="n">
        <x:v>0</x:v>
      </x:c>
      <x:c r="N97" s="201" t="n">
        <x:v>0</x:v>
      </x:c>
      <x:c r="O97" s="201" t="n">
        <x:v>0</x:v>
      </x:c>
      <x:c r="P97" s="201" t="n">
        <x:v>651</x:v>
      </x:c>
      <x:c r="Q97" s="201" t="n">
        <x:v>7084</x:v>
      </x:c>
      <x:c r="R97" s="201" t="n">
        <x:v>0</x:v>
      </x:c>
      <x:c r="S97" s="201" t="n">
        <x:v>0</x:v>
      </x:c>
      <x:c r="T97" s="201" t="n">
        <x:v>0</x:v>
      </x:c>
      <x:c r="U97" s="201" t="n">
        <x:v>0</x:v>
      </x:c>
      <x:c r="V97" s="201" t="n">
        <x:v>48</x:v>
      </x:c>
      <x:c r="W97" s="201" t="n">
        <x:v>27</x:v>
      </x:c>
      <x:c r="X97" s="201" t="n">
        <x:v>0</x:v>
      </x:c>
      <x:c r="Y97" s="201" t="n">
        <x:v>0</x:v>
      </x:c>
      <x:c r="Z97" s="201" t="n">
        <x:v>0</x:v>
      </x:c>
      <x:c r="AA97" s="201" t="n">
        <x:v>0</x:v>
      </x:c>
    </x:row>
    <x:row r="98">
      <x:c r="H98" t="str">
        <x:v>106331194</x:v>
      </x:c>
      <x:c r="I98" t="str">
        <x:v>HEMET GLOBAL MEDICAL CENTER</x:v>
      </x:c>
      <x:c r="J98" s="201" t="n">
        <x:v>283</x:v>
      </x:c>
      <x:c r="K98" s="201" t="n">
        <x:v>113</x:v>
      </x:c>
      <x:c r="L98" s="201" t="n">
        <x:v>0</x:v>
      </x:c>
      <x:c r="M98" s="201" t="n">
        <x:v>0</x:v>
      </x:c>
      <x:c r="N98" s="201" t="n">
        <x:v>21</x:v>
      </x:c>
      <x:c r="O98" s="201" t="n">
        <x:v>0</x:v>
      </x:c>
      <x:c r="P98" s="201" t="n">
        <x:v>32162</x:v>
      </x:c>
      <x:c r="Q98" s="201" t="n">
        <x:v>7119</x:v>
      </x:c>
      <x:c r="R98" s="201" t="n">
        <x:v>0</x:v>
      </x:c>
      <x:c r="S98" s="201" t="n">
        <x:v>0</x:v>
      </x:c>
      <x:c r="T98" s="201" t="n">
        <x:v>4040</x:v>
      </x:c>
      <x:c r="U98" s="201" t="n">
        <x:v>0</x:v>
      </x:c>
      <x:c r="V98" s="201" t="n">
        <x:v>6709</x:v>
      </x:c>
      <x:c r="W98" s="201" t="n">
        <x:v>30</x:v>
      </x:c>
      <x:c r="X98" s="201" t="n">
        <x:v>0</x:v>
      </x:c>
      <x:c r="Y98" s="201" t="n">
        <x:v>0</x:v>
      </x:c>
      <x:c r="Z98" s="201" t="n">
        <x:v>650</x:v>
      </x:c>
      <x:c r="AA98" s="201" t="n">
        <x:v>0</x:v>
      </x:c>
    </x:row>
    <x:row r="99">
      <x:c r="H99" t="str">
        <x:v>106190949</x:v>
      </x:c>
      <x:c r="I99" t="str">
        <x:v>HENRY MAYO NEWHALL HOSPITAL</x:v>
      </x:c>
      <x:c r="J99" s="201" t="n">
        <x:v>315</x:v>
      </x:c>
      <x:c r="K99" s="201" t="n">
        <x:v>0</x:v>
      </x:c>
      <x:c r="L99" s="201" t="n">
        <x:v>23</x:v>
      </x:c>
      <x:c r="M99" s="201" t="n">
        <x:v>19</x:v>
      </x:c>
      <x:c r="N99" s="201" t="n">
        <x:v>0</x:v>
      </x:c>
      <x:c r="O99" s="201" t="n">
        <x:v>0</x:v>
      </x:c>
      <x:c r="P99" s="201" t="n">
        <x:v>55212</x:v>
      </x:c>
      <x:c r="Q99" s="201" t="n">
        <x:v>0</x:v>
      </x:c>
      <x:c r="R99" s="201" t="n">
        <x:v>4782</x:v>
      </x:c>
      <x:c r="S99" s="201" t="n">
        <x:v>4091</x:v>
      </x:c>
      <x:c r="T99" s="201" t="n">
        <x:v>0</x:v>
      </x:c>
      <x:c r="U99" s="201" t="n">
        <x:v>0</x:v>
      </x:c>
      <x:c r="V99" s="201" t="n">
        <x:v>10901</x:v>
      </x:c>
      <x:c r="W99" s="201" t="n">
        <x:v>0</x:v>
      </x:c>
      <x:c r="X99" s="201" t="n">
        <x:v>733</x:v>
      </x:c>
      <x:c r="Y99" s="201" t="n">
        <x:v>377</x:v>
      </x:c>
      <x:c r="Z99" s="201" t="n">
        <x:v>0</x:v>
      </x:c>
      <x:c r="AA99" s="201" t="n">
        <x:v>0</x:v>
      </x:c>
    </x:row>
    <x:row r="100">
      <x:c r="H100" t="str">
        <x:v>106362041</x:v>
      </x:c>
      <x:c r="I100" t="str">
        <x:v>HI-DESERT MEDICAL CENTER</x:v>
      </x:c>
      <x:c r="J100" s="201" t="n">
        <x:v>59</x:v>
      </x:c>
      <x:c r="K100" s="201" t="n">
        <x:v>120</x:v>
      </x:c>
      <x:c r="L100" s="201" t="n">
        <x:v>0</x:v>
      </x:c>
      <x:c r="M100" s="201" t="n">
        <x:v>0</x:v>
      </x:c>
      <x:c r="N100" s="201" t="n">
        <x:v>0</x:v>
      </x:c>
      <x:c r="O100" s="201" t="n">
        <x:v>0</x:v>
      </x:c>
      <x:c r="P100" s="201" t="n">
        <x:v>6454</x:v>
      </x:c>
      <x:c r="Q100" s="201" t="n">
        <x:v>35067</x:v>
      </x:c>
      <x:c r="R100" s="201" t="n">
        <x:v>0</x:v>
      </x:c>
      <x:c r="S100" s="201" t="n">
        <x:v>0</x:v>
      </x:c>
      <x:c r="T100" s="201" t="n">
        <x:v>0</x:v>
      </x:c>
      <x:c r="U100" s="201" t="n">
        <x:v>0</x:v>
      </x:c>
      <x:c r="V100" s="201" t="n">
        <x:v>2174</x:v>
      </x:c>
      <x:c r="W100" s="201" t="n">
        <x:v>213</x:v>
      </x:c>
      <x:c r="X100" s="201" t="n">
        <x:v>0</x:v>
      </x:c>
      <x:c r="Y100" s="201" t="n">
        <x:v>0</x:v>
      </x:c>
      <x:c r="Z100" s="201" t="n">
        <x:v>0</x:v>
      </x:c>
      <x:c r="AA100" s="201" t="n">
        <x:v>0</x:v>
      </x:c>
    </x:row>
    <x:row r="101">
      <x:c r="H101" t="str">
        <x:v>106010846</x:v>
      </x:c>
      <x:c r="I101" t="str">
        <x:v>HIGHLAND HOSPITAL</x:v>
      </x:c>
      <x:c r="J101" s="201" t="n">
        <x:v>232</x:v>
      </x:c>
      <x:c r="K101" s="201" t="n">
        <x:v>135</x:v>
      </x:c>
      <x:c r="L101" s="201" t="n">
        <x:v>80</x:v>
      </x:c>
      <x:c r="M101" s="201" t="n">
        <x:v>28</x:v>
      </x:c>
      <x:c r="N101" s="201" t="n">
        <x:v>0</x:v>
      </x:c>
      <x:c r="O101" s="201" t="n">
        <x:v>0</x:v>
      </x:c>
      <x:c r="P101" s="201" t="n">
        <x:v>66195</x:v>
      </x:c>
      <x:c r="Q101" s="201" t="n">
        <x:v>41498</x:v>
      </x:c>
      <x:c r="R101" s="201" t="n">
        <x:v>23961</x:v>
      </x:c>
      <x:c r="S101" s="201" t="n">
        <x:v>7947</x:v>
      </x:c>
      <x:c r="T101" s="201" t="n">
        <x:v>0</x:v>
      </x:c>
      <x:c r="U101" s="201" t="n">
        <x:v>0</x:v>
      </x:c>
      <x:c r="V101" s="201" t="n">
        <x:v>12637</x:v>
      </x:c>
      <x:c r="W101" s="201" t="n">
        <x:v>158</x:v>
      </x:c>
      <x:c r="X101" s="201" t="n">
        <x:v>2635</x:v>
      </x:c>
      <x:c r="Y101" s="201" t="n">
        <x:v>584</x:v>
      </x:c>
      <x:c r="Z101" s="201" t="n">
        <x:v>0</x:v>
      </x:c>
      <x:c r="AA101" s="201" t="n">
        <x:v>0</x:v>
      </x:c>
    </x:row>
    <x:row r="102">
      <x:c r="H102" t="str">
        <x:v>106301205</x:v>
      </x:c>
      <x:c r="I102" t="str">
        <x:v>HOAG MEMORIAL HOSPITAL PRESBYTERIAN</x:v>
      </x:c>
      <x:c r="J102" s="201" t="n">
        <x:v>491</x:v>
      </x:c>
      <x:c r="K102" s="201" t="n">
        <x:v>0</x:v>
      </x:c>
      <x:c r="L102" s="201" t="n">
        <x:v>0</x:v>
      </x:c>
      <x:c r="M102" s="201" t="n">
        <x:v>24</x:v>
      </x:c>
      <x:c r="N102" s="201" t="n">
        <x:v>21</x:v>
      </x:c>
      <x:c r="O102" s="201" t="n">
        <x:v>0</x:v>
      </x:c>
      <x:c r="P102" s="201" t="n">
        <x:v>141313</x:v>
      </x:c>
      <x:c r="Q102" s="201" t="n">
        <x:v>0</x:v>
      </x:c>
      <x:c r="R102" s="201" t="n">
        <x:v>0</x:v>
      </x:c>
      <x:c r="S102" s="201" t="n">
        <x:v>8013</x:v>
      </x:c>
      <x:c r="T102" s="201" t="n">
        <x:v>3175</x:v>
      </x:c>
      <x:c r="U102" s="201" t="n">
        <x:v>0</x:v>
      </x:c>
      <x:c r="V102" s="201" t="n">
        <x:v>35907</x:v>
      </x:c>
      <x:c r="W102" s="201" t="n">
        <x:v>0</x:v>
      </x:c>
      <x:c r="X102" s="201" t="n">
        <x:v>0</x:v>
      </x:c>
      <x:c r="Y102" s="201" t="n">
        <x:v>679</x:v>
      </x:c>
      <x:c r="Z102" s="201" t="n">
        <x:v>684</x:v>
      </x:c>
      <x:c r="AA102" s="201" t="n">
        <x:v>0</x:v>
      </x:c>
    </x:row>
    <x:row r="103">
      <x:c r="H103" t="str">
        <x:v>106190382</x:v>
      </x:c>
      <x:c r="I103" t="str">
        <x:v>HOLLYWOOD PRESBYTERIAN MEDICAL CENTER</x:v>
      </x:c>
      <x:c r="J103" s="201" t="n">
        <x:v>317</x:v>
      </x:c>
      <x:c r="K103" s="201" t="n">
        <x:v>89</x:v>
      </x:c>
      <x:c r="L103" s="201" t="n">
        <x:v>0</x:v>
      </x:c>
      <x:c r="M103" s="201" t="n">
        <x:v>28</x:v>
      </x:c>
      <x:c r="N103" s="201" t="n">
        <x:v>0</x:v>
      </x:c>
      <x:c r="O103" s="201" t="n">
        <x:v>0</x:v>
      </x:c>
      <x:c r="P103" s="201" t="n">
        <x:v>57602</x:v>
      </x:c>
      <x:c r="Q103" s="201" t="n">
        <x:v>27398</x:v>
      </x:c>
      <x:c r="R103" s="201" t="n">
        <x:v>0</x:v>
      </x:c>
      <x:c r="S103" s="201" t="n">
        <x:v>6076</x:v>
      </x:c>
      <x:c r="T103" s="201" t="n">
        <x:v>0</x:v>
      </x:c>
      <x:c r="U103" s="201" t="n">
        <x:v>0</x:v>
      </x:c>
      <x:c r="V103" s="201" t="n">
        <x:v>12792</x:v>
      </x:c>
      <x:c r="W103" s="201" t="n">
        <x:v>252</x:v>
      </x:c>
      <x:c r="X103" s="201" t="n">
        <x:v>0</x:v>
      </x:c>
      <x:c r="Y103" s="201" t="n">
        <x:v>465</x:v>
      </x:c>
      <x:c r="Z103" s="201" t="n">
        <x:v>0</x:v>
      </x:c>
      <x:c r="AA103" s="201" t="n">
        <x:v>0</x:v>
      </x:c>
    </x:row>
    <x:row r="104">
      <x:c r="H104" t="str">
        <x:v>106301209</x:v>
      </x:c>
      <x:c r="I104" t="str">
        <x:v>HUNTINGTON BEACH HOSPITAL</x:v>
      </x:c>
      <x:c r="J104" s="201" t="n">
        <x:v>82</x:v>
      </x:c>
      <x:c r="K104" s="201" t="n">
        <x:v>0</x:v>
      </x:c>
      <x:c r="L104" s="201" t="n">
        <x:v>49</x:v>
      </x:c>
      <x:c r="M104" s="201" t="n">
        <x:v>0</x:v>
      </x:c>
      <x:c r="N104" s="201" t="n">
        <x:v>0</x:v>
      </x:c>
      <x:c r="O104" s="201" t="n">
        <x:v>0</x:v>
      </x:c>
      <x:c r="P104" s="201" t="n">
        <x:v>11342</x:v>
      </x:c>
      <x:c r="Q104" s="201" t="n">
        <x:v>0</x:v>
      </x:c>
      <x:c r="R104" s="201" t="n">
        <x:v>12117</x:v>
      </x:c>
      <x:c r="S104" s="201" t="n">
        <x:v>0</x:v>
      </x:c>
      <x:c r="T104" s="201" t="n">
        <x:v>0</x:v>
      </x:c>
      <x:c r="U104" s="201" t="n">
        <x:v>0</x:v>
      </x:c>
      <x:c r="V104" s="201" t="n">
        <x:v>2211</x:v>
      </x:c>
      <x:c r="W104" s="201" t="n">
        <x:v>0</x:v>
      </x:c>
      <x:c r="X104" s="201" t="n">
        <x:v>996</x:v>
      </x:c>
      <x:c r="Y104" s="201" t="n">
        <x:v>0</x:v>
      </x:c>
      <x:c r="Z104" s="201" t="n">
        <x:v>0</x:v>
      </x:c>
      <x:c r="AA104" s="201" t="n">
        <x:v>0</x:v>
      </x:c>
    </x:row>
    <x:row r="105">
      <x:c r="H105" t="str">
        <x:v>106190400</x:v>
      </x:c>
      <x:c r="I105" t="str">
        <x:v>HUNTINGTON HOSPITAL</x:v>
      </x:c>
      <x:c r="J105" s="201" t="n">
        <x:v>468</x:v>
      </x:c>
      <x:c r="K105" s="201" t="n">
        <x:v>0</x:v>
      </x:c>
      <x:c r="L105" s="201" t="n">
        <x:v>41</x:v>
      </x:c>
      <x:c r="M105" s="201" t="n">
        <x:v>23</x:v>
      </x:c>
      <x:c r="N105" s="201" t="n">
        <x:v>12</x:v>
      </x:c>
      <x:c r="O105" s="201" t="n">
        <x:v>0</x:v>
      </x:c>
      <x:c r="P105" s="201" t="n">
        <x:v>113559</x:v>
      </x:c>
      <x:c r="Q105" s="201" t="n">
        <x:v>0</x:v>
      </x:c>
      <x:c r="R105" s="201" t="n">
        <x:v>7247</x:v>
      </x:c>
      <x:c r="S105" s="201" t="n">
        <x:v>5505</x:v>
      </x:c>
      <x:c r="T105" s="201" t="n">
        <x:v>0</x:v>
      </x:c>
      <x:c r="U105" s="201" t="n">
        <x:v>0</x:v>
      </x:c>
      <x:c r="V105" s="201" t="n">
        <x:v>23510</x:v>
      </x:c>
      <x:c r="W105" s="201" t="n">
        <x:v>0</x:v>
      </x:c>
      <x:c r="X105" s="201" t="n">
        <x:v>794</x:v>
      </x:c>
      <x:c r="Y105" s="201" t="n">
        <x:v>396</x:v>
      </x:c>
      <x:c r="Z105" s="201" t="n">
        <x:v>0</x:v>
      </x:c>
      <x:c r="AA105" s="201" t="n">
        <x:v>0</x:v>
      </x:c>
    </x:row>
    <x:row r="106">
      <x:c r="H106" t="str">
        <x:v>106121031</x:v>
      </x:c>
      <x:c r="I106" t="str">
        <x:v>JEROLD PHELPS COMMUNITY HOSPITAL</x:v>
      </x:c>
      <x:c r="J106" s="201" t="n">
        <x:v>9</x:v>
      </x:c>
      <x:c r="K106" s="201" t="n">
        <x:v>8</x:v>
      </x:c>
      <x:c r="L106" s="201" t="n">
        <x:v>0</x:v>
      </x:c>
      <x:c r="M106" s="201" t="n">
        <x:v>0</x:v>
      </x:c>
      <x:c r="N106" s="201" t="n">
        <x:v>0</x:v>
      </x:c>
      <x:c r="O106" s="201" t="n">
        <x:v>0</x:v>
      </x:c>
      <x:c r="P106" s="201" t="n">
        <x:v>812</x:v>
      </x:c>
      <x:c r="Q106" s="201" t="n">
        <x:v>2354</x:v>
      </x:c>
      <x:c r="R106" s="201" t="n">
        <x:v>0</x:v>
      </x:c>
      <x:c r="S106" s="201" t="n">
        <x:v>0</x:v>
      </x:c>
      <x:c r="T106" s="201" t="n">
        <x:v>0</x:v>
      </x:c>
      <x:c r="U106" s="201" t="n">
        <x:v>0</x:v>
      </x:c>
      <x:c r="V106" s="201" t="n">
        <x:v>56</x:v>
      </x:c>
      <x:c r="W106" s="201" t="n">
        <x:v>7</x:v>
      </x:c>
      <x:c r="X106" s="201" t="n">
        <x:v>0</x:v>
      </x:c>
      <x:c r="Y106" s="201" t="n">
        <x:v>0</x:v>
      </x:c>
      <x:c r="Z106" s="201" t="n">
        <x:v>0</x:v>
      </x:c>
      <x:c r="AA106" s="201" t="n">
        <x:v>0</x:v>
      </x:c>
    </x:row>
    <x:row r="107">
      <x:c r="H107" t="str">
        <x:v>106220733</x:v>
      </x:c>
      <x:c r="I107" t="str">
        <x:v>JOHN C. FREMONT HEALTHCARE DISTRICT</x:v>
      </x:c>
      <x:c r="J107" s="201" t="n">
        <x:v>18</x:v>
      </x:c>
      <x:c r="K107" s="201" t="n">
        <x:v>16</x:v>
      </x:c>
      <x:c r="L107" s="201" t="n">
        <x:v>0</x:v>
      </x:c>
      <x:c r="M107" s="201" t="n">
        <x:v>0</x:v>
      </x:c>
      <x:c r="N107" s="201" t="n">
        <x:v>0</x:v>
      </x:c>
      <x:c r="O107" s="201" t="n">
        <x:v>0</x:v>
      </x:c>
      <x:c r="P107" s="201" t="n">
        <x:v>1703</x:v>
      </x:c>
      <x:c r="Q107" s="201" t="n">
        <x:v>5822</x:v>
      </x:c>
      <x:c r="R107" s="201" t="n">
        <x:v>0</x:v>
      </x:c>
      <x:c r="S107" s="201" t="n">
        <x:v>0</x:v>
      </x:c>
      <x:c r="T107" s="201" t="n">
        <x:v>0</x:v>
      </x:c>
      <x:c r="U107" s="201" t="n">
        <x:v>0</x:v>
      </x:c>
      <x:c r="V107" s="201" t="n">
        <x:v>282</x:v>
      </x:c>
      <x:c r="W107" s="201" t="n">
        <x:v>2</x:v>
      </x:c>
      <x:c r="X107" s="201" t="n">
        <x:v>0</x:v>
      </x:c>
      <x:c r="Y107" s="201" t="n">
        <x:v>0</x:v>
      </x:c>
      <x:c r="Z107" s="201" t="n">
        <x:v>0</x:v>
      </x:c>
      <x:c r="AA107" s="201" t="n">
        <x:v>0</x:v>
      </x:c>
    </x:row>
    <x:row r="108">
      <x:c r="H108" t="str">
        <x:v>106331216</x:v>
      </x:c>
      <x:c r="I108" t="str">
        <x:v>JOHN F. KENNEDY MEMORIAL HOSPITAL</x:v>
      </x:c>
      <x:c r="J108" s="201" t="n">
        <x:v>145</x:v>
      </x:c>
      <x:c r="K108" s="201" t="n">
        <x:v>0</x:v>
      </x:c>
      <x:c r="L108" s="201" t="n">
        <x:v>0</x:v>
      </x:c>
      <x:c r="M108" s="201" t="n">
        <x:v>0</x:v>
      </x:c>
      <x:c r="N108" s="201" t="n">
        <x:v>0</x:v>
      </x:c>
      <x:c r="O108" s="201" t="n">
        <x:v>0</x:v>
      </x:c>
      <x:c r="P108" s="201" t="n">
        <x:v>17132</x:v>
      </x:c>
      <x:c r="Q108" s="201" t="n">
        <x:v>0</x:v>
      </x:c>
      <x:c r="R108" s="201" t="n">
        <x:v>0</x:v>
      </x:c>
      <x:c r="S108" s="201" t="n">
        <x:v>0</x:v>
      </x:c>
      <x:c r="T108" s="201" t="n">
        <x:v>0</x:v>
      </x:c>
      <x:c r="U108" s="201" t="n">
        <x:v>0</x:v>
      </x:c>
      <x:c r="V108" s="201" t="n">
        <x:v>6645</x:v>
      </x:c>
      <x:c r="W108" s="201" t="n">
        <x:v>0</x:v>
      </x:c>
      <x:c r="X108" s="201" t="n">
        <x:v>0</x:v>
      </x:c>
      <x:c r="Y108" s="201" t="n">
        <x:v>0</x:v>
      </x:c>
      <x:c r="Z108" s="201" t="n">
        <x:v>0</x:v>
      </x:c>
      <x:c r="AA108" s="201" t="n">
        <x:v>0</x:v>
      </x:c>
    </x:row>
    <x:row r="109">
      <x:c r="H109" t="str">
        <x:v>106071018</x:v>
      </x:c>
      <x:c r="I109" t="str">
        <x:v>JOHN MUIR MEDICAL CENTER - CONCORD CAMPUS</x:v>
      </x:c>
      <x:c r="J109" s="201" t="n">
        <x:v>276</x:v>
      </x:c>
      <x:c r="K109" s="201" t="n">
        <x:v>0</x:v>
      </x:c>
      <x:c r="L109" s="201" t="n">
        <x:v>0</x:v>
      </x:c>
      <x:c r="M109" s="201" t="n">
        <x:v>0</x:v>
      </x:c>
      <x:c r="N109" s="201" t="n">
        <x:v>0</x:v>
      </x:c>
      <x:c r="O109" s="201" t="n">
        <x:v>0</x:v>
      </x:c>
      <x:c r="P109" s="201" t="n">
        <x:v>58271</x:v>
      </x:c>
      <x:c r="Q109" s="201" t="n">
        <x:v>0</x:v>
      </x:c>
      <x:c r="R109" s="201" t="n">
        <x:v>0</x:v>
      </x:c>
      <x:c r="S109" s="201" t="n">
        <x:v>0</x:v>
      </x:c>
      <x:c r="T109" s="201" t="n">
        <x:v>0</x:v>
      </x:c>
      <x:c r="U109" s="201" t="n">
        <x:v>0</x:v>
      </x:c>
      <x:c r="V109" s="201" t="n">
        <x:v>11824</x:v>
      </x:c>
      <x:c r="W109" s="201" t="n">
        <x:v>0</x:v>
      </x:c>
      <x:c r="X109" s="201" t="n">
        <x:v>0</x:v>
      </x:c>
      <x:c r="Y109" s="201" t="n">
        <x:v>0</x:v>
      </x:c>
      <x:c r="Z109" s="201" t="n">
        <x:v>0</x:v>
      </x:c>
      <x:c r="AA109" s="201" t="n">
        <x:v>0</x:v>
      </x:c>
    </x:row>
    <x:row r="110">
      <x:c r="H110" t="str">
        <x:v>106070988</x:v>
      </x:c>
      <x:c r="I110" t="str">
        <x:v>JOHN MUIR MEDICAL CENTER - WALNUT CREEK</x:v>
      </x:c>
      <x:c r="J110" s="201" t="n">
        <x:v>506</x:v>
      </x:c>
      <x:c r="K110" s="201" t="n">
        <x:v>0</x:v>
      </x:c>
      <x:c r="L110" s="201" t="n">
        <x:v>0</x:v>
      </x:c>
      <x:c r="M110" s="201" t="n">
        <x:v>48</x:v>
      </x:c>
      <x:c r="N110" s="201" t="n">
        <x:v>0</x:v>
      </x:c>
      <x:c r="O110" s="201" t="n">
        <x:v>0</x:v>
      </x:c>
      <x:c r="P110" s="201" t="n">
        <x:v>98079</x:v>
      </x:c>
      <x:c r="Q110" s="201" t="n">
        <x:v>0</x:v>
      </x:c>
      <x:c r="R110" s="201" t="n">
        <x:v>0</x:v>
      </x:c>
      <x:c r="S110" s="201" t="n">
        <x:v>6770</x:v>
      </x:c>
      <x:c r="T110" s="201" t="n">
        <x:v>0</x:v>
      </x:c>
      <x:c r="U110" s="201" t="n">
        <x:v>0</x:v>
      </x:c>
      <x:c r="V110" s="201" t="n">
        <x:v>19931</x:v>
      </x:c>
      <x:c r="W110" s="201" t="n">
        <x:v>0</x:v>
      </x:c>
      <x:c r="X110" s="201" t="n">
        <x:v>0</x:v>
      </x:c>
      <x:c r="Y110" s="201" t="n">
        <x:v>529</x:v>
      </x:c>
      <x:c r="Z110" s="201" t="n">
        <x:v>0</x:v>
      </x:c>
      <x:c r="AA110" s="201" t="n">
        <x:v>0</x:v>
      </x:c>
    </x:row>
    <x:row r="111">
      <x:c r="H111" t="str">
        <x:v>106540734</x:v>
      </x:c>
      <x:c r="I111" t="str">
        <x:v>KAWEAH DELTA MEDICAL CENTER</x:v>
      </x:c>
      <x:c r="J111" s="201" t="n">
        <x:v>435</x:v>
      </x:c>
      <x:c r="K111" s="201" t="n">
        <x:v>70</x:v>
      </x:c>
      <x:c r="L111" s="201" t="n">
        <x:v>63</x:v>
      </x:c>
      <x:c r="M111" s="201" t="n">
        <x:v>45</x:v>
      </x:c>
      <x:c r="N111" s="201" t="n">
        <x:v>0</x:v>
      </x:c>
      <x:c r="O111" s="201" t="n">
        <x:v>0</x:v>
      </x:c>
      <x:c r="P111" s="201" t="n">
        <x:v>106006</x:v>
      </x:c>
      <x:c r="Q111" s="201" t="n">
        <x:v>15180</x:v>
      </x:c>
      <x:c r="R111" s="201" t="n">
        <x:v>15303</x:v>
      </x:c>
      <x:c r="S111" s="201" t="n">
        <x:v>6579</x:v>
      </x:c>
      <x:c r="T111" s="201" t="n">
        <x:v>0</x:v>
      </x:c>
      <x:c r="U111" s="201" t="n">
        <x:v>0</x:v>
      </x:c>
      <x:c r="V111" s="201" t="n">
        <x:v>21418</x:v>
      </x:c>
      <x:c r="W111" s="201" t="n">
        <x:v>355</x:v>
      </x:c>
      <x:c r="X111" s="201" t="n">
        <x:v>1212</x:v>
      </x:c>
      <x:c r="Y111" s="201" t="n">
        <x:v>519</x:v>
      </x:c>
      <x:c r="Z111" s="201" t="n">
        <x:v>0</x:v>
      </x:c>
      <x:c r="AA111" s="201" t="n">
        <x:v>0</x:v>
      </x:c>
    </x:row>
    <x:row r="112">
      <x:c r="H112" t="str">
        <x:v>106194219</x:v>
      </x:c>
      <x:c r="I112" t="str">
        <x:v>KECK HOSPITAL OF USC</x:v>
      </x:c>
      <x:c r="J112" s="201" t="n">
        <x:v>369</x:v>
      </x:c>
      <x:c r="K112" s="201" t="n">
        <x:v>0</x:v>
      </x:c>
      <x:c r="L112" s="201" t="n">
        <x:v>0</x:v>
      </x:c>
      <x:c r="M112" s="201" t="n">
        <x:v>32</x:v>
      </x:c>
      <x:c r="N112" s="201" t="n">
        <x:v>0</x:v>
      </x:c>
      <x:c r="O112" s="201" t="n">
        <x:v>0</x:v>
      </x:c>
      <x:c r="P112" s="201" t="n">
        <x:v>85725</x:v>
      </x:c>
      <x:c r="Q112" s="201" t="n">
        <x:v>0</x:v>
      </x:c>
      <x:c r="R112" s="201" t="n">
        <x:v>0</x:v>
      </x:c>
      <x:c r="S112" s="201" t="n">
        <x:v>4874</x:v>
      </x:c>
      <x:c r="T112" s="201" t="n">
        <x:v>0</x:v>
      </x:c>
      <x:c r="U112" s="201" t="n">
        <x:v>0</x:v>
      </x:c>
      <x:c r="V112" s="201" t="n">
        <x:v>11852</x:v>
      </x:c>
      <x:c r="W112" s="201" t="n">
        <x:v>0</x:v>
      </x:c>
      <x:c r="X112" s="201" t="n">
        <x:v>0</x:v>
      </x:c>
      <x:c r="Y112" s="201" t="n">
        <x:v>353</x:v>
      </x:c>
      <x:c r="Z112" s="201" t="n">
        <x:v>0</x:v>
      </x:c>
      <x:c r="AA112" s="201" t="n">
        <x:v>0</x:v>
      </x:c>
    </x:row>
    <x:row r="113">
      <x:c r="H113" t="str">
        <x:v>106150736</x:v>
      </x:c>
      <x:c r="I113" t="str">
        <x:v>KERN MEDICAL CENTER</x:v>
      </x:c>
      <x:c r="J113" s="201" t="n">
        <x:v>197</x:v>
      </x:c>
      <x:c r="K113" s="201" t="n">
        <x:v>0</x:v>
      </x:c>
      <x:c r="L113" s="201" t="n">
        <x:v>25</x:v>
      </x:c>
      <x:c r="M113" s="201" t="n">
        <x:v>0</x:v>
      </x:c>
      <x:c r="N113" s="201" t="n">
        <x:v>0</x:v>
      </x:c>
      <x:c r="O113" s="201" t="n">
        <x:v>0</x:v>
      </x:c>
      <x:c r="P113" s="201" t="n">
        <x:v>49122</x:v>
      </x:c>
      <x:c r="Q113" s="201" t="n">
        <x:v>0</x:v>
      </x:c>
      <x:c r="R113" s="201" t="n">
        <x:v>7582</x:v>
      </x:c>
      <x:c r="S113" s="201" t="n">
        <x:v>0</x:v>
      </x:c>
      <x:c r="T113" s="201" t="n">
        <x:v>0</x:v>
      </x:c>
      <x:c r="U113" s="201" t="n">
        <x:v>0</x:v>
      </x:c>
      <x:c r="V113" s="201" t="n">
        <x:v>9755</x:v>
      </x:c>
      <x:c r="W113" s="201" t="n">
        <x:v>0</x:v>
      </x:c>
      <x:c r="X113" s="201" t="n">
        <x:v>1489</x:v>
      </x:c>
      <x:c r="Y113" s="201" t="n">
        <x:v>0</x:v>
      </x:c>
      <x:c r="Z113" s="201" t="n">
        <x:v>0</x:v>
      </x:c>
      <x:c r="AA113" s="201" t="n">
        <x:v>0</x:v>
      </x:c>
    </x:row>
    <x:row r="114">
      <x:c r="H114" t="str">
        <x:v>106150737</x:v>
      </x:c>
      <x:c r="I114" t="str">
        <x:v>KERN VALLEY HOSPITAL DISTRICT</x:v>
      </x:c>
      <x:c r="J114" s="201" t="n">
        <x:v>27</x:v>
      </x:c>
      <x:c r="K114" s="201" t="n">
        <x:v>74</x:v>
      </x:c>
      <x:c r="L114" s="201" t="n">
        <x:v>0</x:v>
      </x:c>
      <x:c r="M114" s="201" t="n">
        <x:v>0</x:v>
      </x:c>
      <x:c r="N114" s="201" t="n">
        <x:v>0</x:v>
      </x:c>
      <x:c r="O114" s="201" t="n">
        <x:v>0</x:v>
      </x:c>
      <x:c r="P114" s="201" t="n">
        <x:v>1556</x:v>
      </x:c>
      <x:c r="Q114" s="201" t="n">
        <x:v>14269</x:v>
      </x:c>
      <x:c r="R114" s="201" t="n">
        <x:v>0</x:v>
      </x:c>
      <x:c r="S114" s="201" t="n">
        <x:v>0</x:v>
      </x:c>
      <x:c r="T114" s="201" t="n">
        <x:v>0</x:v>
      </x:c>
      <x:c r="U114" s="201" t="n">
        <x:v>0</x:v>
      </x:c>
      <x:c r="V114" s="201" t="n">
        <x:v>282</x:v>
      </x:c>
      <x:c r="W114" s="201" t="n">
        <x:v>18</x:v>
      </x:c>
      <x:c r="X114" s="201" t="n">
        <x:v>0</x:v>
      </x:c>
      <x:c r="Y114" s="201" t="n">
        <x:v>0</x:v>
      </x:c>
      <x:c r="Z114" s="201" t="n">
        <x:v>0</x:v>
      </x:c>
      <x:c r="AA114" s="201" t="n">
        <x:v>0</x:v>
      </x:c>
    </x:row>
    <x:row r="115">
      <x:c r="H115" t="str">
        <x:v>106190049</x:v>
      </x:c>
      <x:c r="I115" t="str">
        <x:v>KINDRED HOSPITAL - BALDWIN PARK</x:v>
      </x:c>
      <x:c r="J115" s="201" t="n">
        <x:v>91</x:v>
      </x:c>
      <x:c r="K115" s="201" t="n">
        <x:v>0</x:v>
      </x:c>
      <x:c r="L115" s="201" t="n">
        <x:v>0</x:v>
      </x:c>
      <x:c r="M115" s="201" t="n">
        <x:v>0</x:v>
      </x:c>
      <x:c r="N115" s="201" t="n">
        <x:v>0</x:v>
      </x:c>
      <x:c r="O115" s="201" t="n">
        <x:v>0</x:v>
      </x:c>
      <x:c r="P115" s="201" t="n">
        <x:v>27073</x:v>
      </x:c>
      <x:c r="Q115" s="201" t="n">
        <x:v>0</x:v>
      </x:c>
      <x:c r="R115" s="201" t="n">
        <x:v>0</x:v>
      </x:c>
      <x:c r="S115" s="201" t="n">
        <x:v>0</x:v>
      </x:c>
      <x:c r="T115" s="201" t="n">
        <x:v>0</x:v>
      </x:c>
      <x:c r="U115" s="201" t="n">
        <x:v>0</x:v>
      </x:c>
      <x:c r="V115" s="201" t="n">
        <x:v>873</x:v>
      </x:c>
      <x:c r="W115" s="201" t="n">
        <x:v>0</x:v>
      </x:c>
      <x:c r="X115" s="201" t="n">
        <x:v>0</x:v>
      </x:c>
      <x:c r="Y115" s="201" t="n">
        <x:v>0</x:v>
      </x:c>
      <x:c r="Z115" s="201" t="n">
        <x:v>0</x:v>
      </x:c>
      <x:c r="AA115" s="201" t="n">
        <x:v>0</x:v>
      </x:c>
    </x:row>
    <x:row r="116">
      <x:c r="H116" t="str">
        <x:v>106301127</x:v>
      </x:c>
      <x:c r="I116" t="str">
        <x:v>KINDRED HOSPITAL - BREA</x:v>
      </x:c>
      <x:c r="J116" s="201" t="n">
        <x:v>48</x:v>
      </x:c>
      <x:c r="K116" s="201" t="n">
        <x:v>38</x:v>
      </x:c>
      <x:c r="L116" s="201" t="n">
        <x:v>0</x:v>
      </x:c>
      <x:c r="M116" s="201" t="n">
        <x:v>0</x:v>
      </x:c>
      <x:c r="N116" s="201" t="n">
        <x:v>0</x:v>
      </x:c>
      <x:c r="O116" s="201" t="n">
        <x:v>0</x:v>
      </x:c>
      <x:c r="P116" s="201" t="n">
        <x:v>15859</x:v>
      </x:c>
      <x:c r="Q116" s="201" t="n">
        <x:v>12646</x:v>
      </x:c>
      <x:c r="R116" s="201" t="n">
        <x:v>0</x:v>
      </x:c>
      <x:c r="S116" s="201" t="n">
        <x:v>0</x:v>
      </x:c>
      <x:c r="T116" s="201" t="n">
        <x:v>0</x:v>
      </x:c>
      <x:c r="U116" s="201" t="n">
        <x:v>0</x:v>
      </x:c>
      <x:c r="V116" s="201" t="n">
        <x:v>499</x:v>
      </x:c>
      <x:c r="W116" s="201" t="n">
        <x:v>147</x:v>
      </x:c>
      <x:c r="X116" s="201" t="n">
        <x:v>0</x:v>
      </x:c>
      <x:c r="Y116" s="201" t="n">
        <x:v>0</x:v>
      </x:c>
      <x:c r="Z116" s="201" t="n">
        <x:v>0</x:v>
      </x:c>
      <x:c r="AA116" s="201" t="n">
        <x:v>0</x:v>
      </x:c>
    </x:row>
    <x:row r="117">
      <x:c r="H117" t="str">
        <x:v>106190449</x:v>
      </x:c>
      <x:c r="I117" t="str">
        <x:v>KINDRED HOSPITAL - LA MIRADA</x:v>
      </x:c>
      <x:c r="J117" s="201" t="n">
        <x:v>224</x:v>
      </x:c>
      <x:c r="K117" s="201" t="n">
        <x:v>0</x:v>
      </x:c>
      <x:c r="L117" s="201" t="n">
        <x:v>0</x:v>
      </x:c>
      <x:c r="M117" s="201" t="n">
        <x:v>24</x:v>
      </x:c>
      <x:c r="N117" s="201" t="n">
        <x:v>0</x:v>
      </x:c>
      <x:c r="O117" s="201" t="n">
        <x:v>0</x:v>
      </x:c>
      <x:c r="P117" s="201" t="n">
        <x:v>51392</x:v>
      </x:c>
      <x:c r="Q117" s="201" t="n">
        <x:v>0</x:v>
      </x:c>
      <x:c r="R117" s="201" t="n">
        <x:v>0</x:v>
      </x:c>
      <x:c r="S117" s="201" t="n">
        <x:v>0</x:v>
      </x:c>
      <x:c r="T117" s="201" t="n">
        <x:v>0</x:v>
      </x:c>
      <x:c r="U117" s="201" t="n">
        <x:v>0</x:v>
      </x:c>
      <x:c r="V117" s="201" t="n">
        <x:v>1584</x:v>
      </x:c>
      <x:c r="W117" s="201" t="n">
        <x:v>0</x:v>
      </x:c>
      <x:c r="X117" s="201" t="n">
        <x:v>0</x:v>
      </x:c>
      <x:c r="Y117" s="201" t="n">
        <x:v>0</x:v>
      </x:c>
      <x:c r="Z117" s="201" t="n">
        <x:v>0</x:v>
      </x:c>
      <x:c r="AA117" s="201" t="n">
        <x:v>0</x:v>
      </x:c>
    </x:row>
    <x:row r="118">
      <x:c r="H118" t="str">
        <x:v>106190305</x:v>
      </x:c>
      <x:c r="I118" t="str">
        <x:v>KINDRED HOSPITAL - LOS ANGELES</x:v>
      </x:c>
      <x:c r="J118" s="201" t="n">
        <x:v>81</x:v>
      </x:c>
      <x:c r="K118" s="201" t="n">
        <x:v>0</x:v>
      </x:c>
      <x:c r="L118" s="201" t="n">
        <x:v>0</x:v>
      </x:c>
      <x:c r="M118" s="201" t="n">
        <x:v>0</x:v>
      </x:c>
      <x:c r="N118" s="201" t="n">
        <x:v>0</x:v>
      </x:c>
      <x:c r="O118" s="201" t="n">
        <x:v>0</x:v>
      </x:c>
      <x:c r="P118" s="201" t="n">
        <x:v>15219</x:v>
      </x:c>
      <x:c r="Q118" s="201" t="n">
        <x:v>0</x:v>
      </x:c>
      <x:c r="R118" s="201" t="n">
        <x:v>0</x:v>
      </x:c>
      <x:c r="S118" s="201" t="n">
        <x:v>0</x:v>
      </x:c>
      <x:c r="T118" s="201" t="n">
        <x:v>0</x:v>
      </x:c>
      <x:c r="U118" s="201" t="n">
        <x:v>0</x:v>
      </x:c>
      <x:c r="V118" s="201" t="n">
        <x:v>338</x:v>
      </x:c>
      <x:c r="W118" s="201" t="n">
        <x:v>0</x:v>
      </x:c>
      <x:c r="X118" s="201" t="n">
        <x:v>0</x:v>
      </x:c>
      <x:c r="Y118" s="201" t="n">
        <x:v>0</x:v>
      </x:c>
      <x:c r="Z118" s="201" t="n">
        <x:v>0</x:v>
      </x:c>
      <x:c r="AA118" s="201" t="n">
        <x:v>0</x:v>
      </x:c>
    </x:row>
    <x:row r="119">
      <x:c r="H119" t="str">
        <x:v>106361274</x:v>
      </x:c>
      <x:c r="I119" t="str">
        <x:v>KINDRED HOSPITAL - ONTARIO</x:v>
      </x:c>
      <x:c r="J119" s="201" t="n">
        <x:v>91</x:v>
      </x:c>
      <x:c r="K119" s="201" t="n">
        <x:v>0</x:v>
      </x:c>
      <x:c r="L119" s="201" t="n">
        <x:v>0</x:v>
      </x:c>
      <x:c r="M119" s="201" t="n">
        <x:v>0</x:v>
      </x:c>
      <x:c r="N119" s="201" t="n">
        <x:v>0</x:v>
      </x:c>
      <x:c r="O119" s="201" t="n">
        <x:v>0</x:v>
      </x:c>
      <x:c r="P119" s="201" t="n">
        <x:v>25805</x:v>
      </x:c>
      <x:c r="Q119" s="201" t="n">
        <x:v>0</x:v>
      </x:c>
      <x:c r="R119" s="201" t="n">
        <x:v>0</x:v>
      </x:c>
      <x:c r="S119" s="201" t="n">
        <x:v>0</x:v>
      </x:c>
      <x:c r="T119" s="201" t="n">
        <x:v>0</x:v>
      </x:c>
      <x:c r="U119" s="201" t="n">
        <x:v>0</x:v>
      </x:c>
      <x:c r="V119" s="201" t="n">
        <x:v>487</x:v>
      </x:c>
      <x:c r="W119" s="201" t="n">
        <x:v>0</x:v>
      </x:c>
      <x:c r="X119" s="201" t="n">
        <x:v>0</x:v>
      </x:c>
      <x:c r="Y119" s="201" t="n">
        <x:v>0</x:v>
      </x:c>
      <x:c r="Z119" s="201" t="n">
        <x:v>0</x:v>
      </x:c>
      <x:c r="AA119" s="201" t="n">
        <x:v>0</x:v>
      </x:c>
    </x:row>
    <x:row r="120">
      <x:c r="H120" t="str">
        <x:v>106190599</x:v>
      </x:c>
      <x:c r="I120" t="str">
        <x:v>KINDRED HOSPITAL - PARAMOUNT</x:v>
      </x:c>
      <x:c r="J120" s="201" t="n">
        <x:v>183</x:v>
      </x:c>
      <x:c r="K120" s="201" t="n">
        <x:v>0</x:v>
      </x:c>
      <x:c r="L120" s="201" t="n">
        <x:v>0</x:v>
      </x:c>
      <x:c r="M120" s="201" t="n">
        <x:v>0</x:v>
      </x:c>
      <x:c r="N120" s="201" t="n">
        <x:v>0</x:v>
      </x:c>
      <x:c r="O120" s="201" t="n">
        <x:v>0</x:v>
      </x:c>
      <x:c r="P120" s="201" t="n">
        <x:v>28852</x:v>
      </x:c>
      <x:c r="Q120" s="201" t="n">
        <x:v>0</x:v>
      </x:c>
      <x:c r="R120" s="201" t="n">
        <x:v>0</x:v>
      </x:c>
      <x:c r="S120" s="201" t="n">
        <x:v>0</x:v>
      </x:c>
      <x:c r="T120" s="201" t="n">
        <x:v>0</x:v>
      </x:c>
      <x:c r="U120" s="201" t="n">
        <x:v>0</x:v>
      </x:c>
      <x:c r="V120" s="201" t="n">
        <x:v>879</x:v>
      </x:c>
      <x:c r="W120" s="201" t="n">
        <x:v>0</x:v>
      </x:c>
      <x:c r="X120" s="201" t="n">
        <x:v>0</x:v>
      </x:c>
      <x:c r="Y120" s="201" t="n">
        <x:v>0</x:v>
      </x:c>
      <x:c r="Z120" s="201" t="n">
        <x:v>0</x:v>
      </x:c>
      <x:c r="AA120" s="201" t="n">
        <x:v>0</x:v>
      </x:c>
    </x:row>
    <x:row r="121">
      <x:c r="H121" t="str">
        <x:v>106364188</x:v>
      </x:c>
      <x:c r="I121" t="str">
        <x:v>KINDRED HOSPITAL - RANCHO</x:v>
      </x:c>
      <x:c r="J121" s="201" t="n">
        <x:v>55</x:v>
      </x:c>
      <x:c r="K121" s="201" t="n">
        <x:v>0</x:v>
      </x:c>
      <x:c r="L121" s="201" t="n">
        <x:v>0</x:v>
      </x:c>
      <x:c r="M121" s="201" t="n">
        <x:v>0</x:v>
      </x:c>
      <x:c r="N121" s="201" t="n">
        <x:v>0</x:v>
      </x:c>
      <x:c r="O121" s="201" t="n">
        <x:v>0</x:v>
      </x:c>
      <x:c r="P121" s="201" t="n">
        <x:v>18073</x:v>
      </x:c>
      <x:c r="Q121" s="201" t="n">
        <x:v>0</x:v>
      </x:c>
      <x:c r="R121" s="201" t="n">
        <x:v>0</x:v>
      </x:c>
      <x:c r="S121" s="201" t="n">
        <x:v>0</x:v>
      </x:c>
      <x:c r="T121" s="201" t="n">
        <x:v>0</x:v>
      </x:c>
      <x:c r="U121" s="201" t="n">
        <x:v>0</x:v>
      </x:c>
      <x:c r="V121" s="201" t="n">
        <x:v>550</x:v>
      </x:c>
      <x:c r="W121" s="201" t="n">
        <x:v>0</x:v>
      </x:c>
      <x:c r="X121" s="201" t="n">
        <x:v>0</x:v>
      </x:c>
      <x:c r="Y121" s="201" t="n">
        <x:v>0</x:v>
      </x:c>
      <x:c r="Z121" s="201" t="n">
        <x:v>0</x:v>
      </x:c>
      <x:c r="AA121" s="201" t="n">
        <x:v>0</x:v>
      </x:c>
    </x:row>
    <x:row r="122">
      <x:c r="H122" t="str">
        <x:v>106332172</x:v>
      </x:c>
      <x:c r="I122" t="str">
        <x:v>KINDRED HOSPITAL - RIVERSIDE</x:v>
      </x:c>
      <x:c r="J122" s="201" t="n">
        <x:v>40</x:v>
      </x:c>
      <x:c r="K122" s="201" t="n">
        <x:v>0</x:v>
      </x:c>
      <x:c r="L122" s="201" t="n">
        <x:v>0</x:v>
      </x:c>
      <x:c r="M122" s="201" t="n">
        <x:v>0</x:v>
      </x:c>
      <x:c r="N122" s="201" t="n">
        <x:v>0</x:v>
      </x:c>
      <x:c r="O122" s="201" t="n">
        <x:v>0</x:v>
      </x:c>
      <x:c r="P122" s="201" t="n">
        <x:v>13530</x:v>
      </x:c>
      <x:c r="Q122" s="201" t="n">
        <x:v>0</x:v>
      </x:c>
      <x:c r="R122" s="201" t="n">
        <x:v>0</x:v>
      </x:c>
      <x:c r="S122" s="201" t="n">
        <x:v>0</x:v>
      </x:c>
      <x:c r="T122" s="201" t="n">
        <x:v>0</x:v>
      </x:c>
      <x:c r="U122" s="201" t="n">
        <x:v>0</x:v>
      </x:c>
      <x:c r="V122" s="201" t="n">
        <x:v>350</x:v>
      </x:c>
      <x:c r="W122" s="201" t="n">
        <x:v>0</x:v>
      </x:c>
      <x:c r="X122" s="201" t="n">
        <x:v>0</x:v>
      </x:c>
      <x:c r="Y122" s="201" t="n">
        <x:v>0</x:v>
      </x:c>
      <x:c r="Z122" s="201" t="n">
        <x:v>0</x:v>
      </x:c>
      <x:c r="AA122" s="201" t="n">
        <x:v>0</x:v>
      </x:c>
    </x:row>
    <x:row r="123">
      <x:c r="H123" t="str">
        <x:v>106370721</x:v>
      </x:c>
      <x:c r="I123" t="str">
        <x:v>KINDRED HOSPITAL - SAN DIEGO</x:v>
      </x:c>
      <x:c r="J123" s="201" t="n">
        <x:v>70</x:v>
      </x:c>
      <x:c r="K123" s="201" t="n">
        <x:v>0</x:v>
      </x:c>
      <x:c r="L123" s="201" t="n">
        <x:v>0</x:v>
      </x:c>
      <x:c r="M123" s="201" t="n">
        <x:v>0</x:v>
      </x:c>
      <x:c r="N123" s="201" t="n">
        <x:v>0</x:v>
      </x:c>
      <x:c r="O123" s="201" t="n">
        <x:v>0</x:v>
      </x:c>
      <x:c r="P123" s="201" t="n">
        <x:v>20054</x:v>
      </x:c>
      <x:c r="Q123" s="201" t="n">
        <x:v>0</x:v>
      </x:c>
      <x:c r="R123" s="201" t="n">
        <x:v>0</x:v>
      </x:c>
      <x:c r="S123" s="201" t="n">
        <x:v>0</x:v>
      </x:c>
      <x:c r="T123" s="201" t="n">
        <x:v>0</x:v>
      </x:c>
      <x:c r="U123" s="201" t="n">
        <x:v>0</x:v>
      </x:c>
      <x:c r="V123" s="201" t="n">
        <x:v>401</x:v>
      </x:c>
      <x:c r="W123" s="201" t="n">
        <x:v>0</x:v>
      </x:c>
      <x:c r="X123" s="201" t="n">
        <x:v>0</x:v>
      </x:c>
      <x:c r="Y123" s="201" t="n">
        <x:v>0</x:v>
      </x:c>
      <x:c r="Z123" s="201" t="n">
        <x:v>0</x:v>
      </x:c>
      <x:c r="AA123" s="201" t="n">
        <x:v>0</x:v>
      </x:c>
    </x:row>
    <x:row r="124">
      <x:c r="H124" t="str">
        <x:v>106010887</x:v>
      </x:c>
      <x:c r="I124" t="str">
        <x:v>KINDRED HOSPITAL - SAN FRANCISCO BAY AREA</x:v>
      </x:c>
      <x:c r="J124" s="201" t="n">
        <x:v>99</x:v>
      </x:c>
      <x:c r="K124" s="201" t="n">
        <x:v>0</x:v>
      </x:c>
      <x:c r="L124" s="201" t="n">
        <x:v>0</x:v>
      </x:c>
      <x:c r="M124" s="201" t="n">
        <x:v>0</x:v>
      </x:c>
      <x:c r="N124" s="201" t="n">
        <x:v>0</x:v>
      </x:c>
      <x:c r="O124" s="201" t="n">
        <x:v>0</x:v>
      </x:c>
      <x:c r="P124" s="201" t="n">
        <x:v>25140</x:v>
      </x:c>
      <x:c r="Q124" s="201" t="n">
        <x:v>0</x:v>
      </x:c>
      <x:c r="R124" s="201" t="n">
        <x:v>0</x:v>
      </x:c>
      <x:c r="S124" s="201" t="n">
        <x:v>0</x:v>
      </x:c>
      <x:c r="T124" s="201" t="n">
        <x:v>0</x:v>
      </x:c>
      <x:c r="U124" s="201" t="n">
        <x:v>0</x:v>
      </x:c>
      <x:c r="V124" s="201" t="n">
        <x:v>335</x:v>
      </x:c>
      <x:c r="W124" s="201" t="n">
        <x:v>0</x:v>
      </x:c>
      <x:c r="X124" s="201" t="n">
        <x:v>0</x:v>
      </x:c>
      <x:c r="Y124" s="201" t="n">
        <x:v>0</x:v>
      </x:c>
      <x:c r="Z124" s="201" t="n">
        <x:v>0</x:v>
      </x:c>
      <x:c r="AA124" s="201" t="n">
        <x:v>0</x:v>
      </x:c>
    </x:row>
    <x:row r="125">
      <x:c r="H125" t="str">
        <x:v>106190196</x:v>
      </x:c>
      <x:c r="I125" t="str">
        <x:v>KINDRED HOSPITAL - SOUTH BAY</x:v>
      </x:c>
      <x:c r="J125" s="201" t="n">
        <x:v>62</x:v>
      </x:c>
      <x:c r="K125" s="201" t="n">
        <x:v>0</x:v>
      </x:c>
      <x:c r="L125" s="201" t="n">
        <x:v>0</x:v>
      </x:c>
      <x:c r="M125" s="201" t="n">
        <x:v>0</x:v>
      </x:c>
      <x:c r="N125" s="201" t="n">
        <x:v>0</x:v>
      </x:c>
      <x:c r="O125" s="201" t="n">
        <x:v>0</x:v>
      </x:c>
      <x:c r="P125" s="201" t="n">
        <x:v>15540</x:v>
      </x:c>
      <x:c r="Q125" s="201" t="n">
        <x:v>0</x:v>
      </x:c>
      <x:c r="R125" s="201" t="n">
        <x:v>0</x:v>
      </x:c>
      <x:c r="S125" s="201" t="n">
        <x:v>0</x:v>
      </x:c>
      <x:c r="T125" s="201" t="n">
        <x:v>0</x:v>
      </x:c>
      <x:c r="U125" s="201" t="n">
        <x:v>0</x:v>
      </x:c>
      <x:c r="V125" s="201" t="n">
        <x:v>427</x:v>
      </x:c>
      <x:c r="W125" s="201" t="n">
        <x:v>0</x:v>
      </x:c>
      <x:c r="X125" s="201" t="n">
        <x:v>0</x:v>
      </x:c>
      <x:c r="Y125" s="201" t="n">
        <x:v>0</x:v>
      </x:c>
      <x:c r="Z125" s="201" t="n">
        <x:v>0</x:v>
      </x:c>
      <x:c r="AA125" s="201" t="n">
        <x:v>0</x:v>
      </x:c>
    </x:row>
    <x:row r="126">
      <x:c r="H126" t="str">
        <x:v>106301380</x:v>
      </x:c>
      <x:c r="I126" t="str">
        <x:v>KINDRED HOSPITAL - WESTMINSTER</x:v>
      </x:c>
      <x:c r="J126" s="201" t="n">
        <x:v>109</x:v>
      </x:c>
      <x:c r="K126" s="201" t="n">
        <x:v>0</x:v>
      </x:c>
      <x:c r="L126" s="201" t="n">
        <x:v>0</x:v>
      </x:c>
      <x:c r="M126" s="201" t="n">
        <x:v>0</x:v>
      </x:c>
      <x:c r="N126" s="201" t="n">
        <x:v>0</x:v>
      </x:c>
      <x:c r="O126" s="201" t="n">
        <x:v>0</x:v>
      </x:c>
      <x:c r="P126" s="201" t="n">
        <x:v>30169</x:v>
      </x:c>
      <x:c r="Q126" s="201" t="n">
        <x:v>0</x:v>
      </x:c>
      <x:c r="R126" s="201" t="n">
        <x:v>0</x:v>
      </x:c>
      <x:c r="S126" s="201" t="n">
        <x:v>0</x:v>
      </x:c>
      <x:c r="T126" s="201" t="n">
        <x:v>0</x:v>
      </x:c>
      <x:c r="U126" s="201" t="n">
        <x:v>0</x:v>
      </x:c>
      <x:c r="V126" s="201" t="n">
        <x:v>740</x:v>
      </x:c>
      <x:c r="W126" s="201" t="n">
        <x:v>0</x:v>
      </x:c>
      <x:c r="X126" s="201" t="n">
        <x:v>0</x:v>
      </x:c>
      <x:c r="Y126" s="201" t="n">
        <x:v>0</x:v>
      </x:c>
      <x:c r="Z126" s="201" t="n">
        <x:v>0</x:v>
      </x:c>
      <x:c r="AA126" s="201" t="n">
        <x:v>0</x:v>
      </x:c>
    </x:row>
    <x:row r="127">
      <x:c r="H127" t="str">
        <x:v>106190661</x:v>
      </x:c>
      <x:c r="I127" t="str">
        <x:v>L.A. DOWNTOWN MEDICAL CENTER</x:v>
      </x:c>
      <x:c r="J127" s="201" t="n">
        <x:v>92</x:v>
      </x:c>
      <x:c r="K127" s="201" t="n">
        <x:v>33</x:v>
      </x:c>
      <x:c r="L127" s="201" t="n">
        <x:v>174</x:v>
      </x:c>
      <x:c r="M127" s="201" t="n">
        <x:v>16</x:v>
      </x:c>
      <x:c r="N127" s="201" t="n">
        <x:v>0</x:v>
      </x:c>
      <x:c r="O127" s="201" t="n">
        <x:v>0</x:v>
      </x:c>
      <x:c r="P127" s="201" t="n">
        <x:v>1907</x:v>
      </x:c>
      <x:c r="Q127" s="201" t="n">
        <x:v>7990</x:v>
      </x:c>
      <x:c r="R127" s="201" t="n">
        <x:v>63433</x:v>
      </x:c>
      <x:c r="S127" s="201" t="n">
        <x:v>0</x:v>
      </x:c>
      <x:c r="T127" s="201" t="n">
        <x:v>0</x:v>
      </x:c>
      <x:c r="U127" s="201" t="n">
        <x:v>0</x:v>
      </x:c>
      <x:c r="V127" s="201" t="n">
        <x:v>192</x:v>
      </x:c>
      <x:c r="W127" s="201" t="n">
        <x:v>16</x:v>
      </x:c>
      <x:c r="X127" s="201" t="n">
        <x:v>6383</x:v>
      </x:c>
      <x:c r="Y127" s="201" t="n">
        <x:v>0</x:v>
      </x:c>
      <x:c r="Z127" s="201" t="n">
        <x:v>0</x:v>
      </x:c>
      <x:c r="AA127" s="201" t="n">
        <x:v>0</x:v>
      </x:c>
    </x:row>
    <x:row r="128">
      <x:c r="H128" t="str">
        <x:v>106301234</x:v>
      </x:c>
      <x:c r="I128" t="str">
        <x:v>LA PALMA INTERCOMMUNITY HOSPITAL</x:v>
      </x:c>
      <x:c r="J128" s="201" t="n">
        <x:v>115</x:v>
      </x:c>
      <x:c r="K128" s="201" t="n">
        <x:v>0</x:v>
      </x:c>
      <x:c r="L128" s="201" t="n">
        <x:v>23</x:v>
      </x:c>
      <x:c r="M128" s="201" t="n">
        <x:v>0</x:v>
      </x:c>
      <x:c r="N128" s="201" t="n">
        <x:v>0</x:v>
      </x:c>
      <x:c r="O128" s="201" t="n">
        <x:v>0</x:v>
      </x:c>
      <x:c r="P128" s="201" t="n">
        <x:v>11519</x:v>
      </x:c>
      <x:c r="Q128" s="201" t="n">
        <x:v>0</x:v>
      </x:c>
      <x:c r="R128" s="201" t="n">
        <x:v>6024</x:v>
      </x:c>
      <x:c r="S128" s="201" t="n">
        <x:v>0</x:v>
      </x:c>
      <x:c r="T128" s="201" t="n">
        <x:v>0</x:v>
      </x:c>
      <x:c r="U128" s="201" t="n">
        <x:v>0</x:v>
      </x:c>
      <x:c r="V128" s="201" t="n">
        <x:v>2984</x:v>
      </x:c>
      <x:c r="W128" s="201" t="n">
        <x:v>0</x:v>
      </x:c>
      <x:c r="X128" s="201" t="n">
        <x:v>498</x:v>
      </x:c>
      <x:c r="Y128" s="201" t="n">
        <x:v>0</x:v>
      </x:c>
      <x:c r="Z128" s="201" t="n">
        <x:v>0</x:v>
      </x:c>
      <x:c r="AA128" s="201" t="n">
        <x:v>0</x:v>
      </x:c>
    </x:row>
    <x:row r="129">
      <x:c r="H129" t="str">
        <x:v>106191227</x:v>
      </x:c>
      <x:c r="I129" t="str">
        <x:v>LAC/HARBOR - UCLA MEDICAL CENTER</x:v>
      </x:c>
      <x:c r="J129" s="201" t="n">
        <x:v>415</x:v>
      </x:c>
      <x:c r="K129" s="201" t="n">
        <x:v>0</x:v>
      </x:c>
      <x:c r="L129" s="201" t="n">
        <x:v>38</x:v>
      </x:c>
      <x:c r="M129" s="201" t="n">
        <x:v>0</x:v>
      </x:c>
      <x:c r="N129" s="201" t="n">
        <x:v>0</x:v>
      </x:c>
      <x:c r="O129" s="201" t="n">
        <x:v>0</x:v>
      </x:c>
      <x:c r="P129" s="201" t="n">
        <x:v>96678</x:v>
      </x:c>
      <x:c r="Q129" s="201" t="n">
        <x:v>0</x:v>
      </x:c>
      <x:c r="R129" s="201" t="n">
        <x:v>12884</x:v>
      </x:c>
      <x:c r="S129" s="201" t="n">
        <x:v>0</x:v>
      </x:c>
      <x:c r="T129" s="201" t="n">
        <x:v>0</x:v>
      </x:c>
      <x:c r="U129" s="201" t="n">
        <x:v>0</x:v>
      </x:c>
      <x:c r="V129" s="201" t="n">
        <x:v>18852</x:v>
      </x:c>
      <x:c r="W129" s="201" t="n">
        <x:v>0</x:v>
      </x:c>
      <x:c r="X129" s="201" t="n">
        <x:v>333</x:v>
      </x:c>
      <x:c r="Y129" s="201" t="n">
        <x:v>0</x:v>
      </x:c>
      <x:c r="Z129" s="201" t="n">
        <x:v>0</x:v>
      </x:c>
      <x:c r="AA129" s="201" t="n">
        <x:v>0</x:v>
      </x:c>
    </x:row>
    <x:row r="130">
      <x:c r="H130" t="str">
        <x:v>106191231</x:v>
      </x:c>
      <x:c r="I130" t="str">
        <x:v>LAC/OLIVE VIEW - UCLA MEDICAL CENTER</x:v>
      </x:c>
      <x:c r="J130" s="201" t="n">
        <x:v>303</x:v>
      </x:c>
      <x:c r="K130" s="201" t="n">
        <x:v>0</x:v>
      </x:c>
      <x:c r="L130" s="201" t="n">
        <x:v>52</x:v>
      </x:c>
      <x:c r="M130" s="201" t="n">
        <x:v>0</x:v>
      </x:c>
      <x:c r="N130" s="201" t="n">
        <x:v>0</x:v>
      </x:c>
      <x:c r="O130" s="201" t="n">
        <x:v>0</x:v>
      </x:c>
      <x:c r="P130" s="201" t="n">
        <x:v>49919</x:v>
      </x:c>
      <x:c r="Q130" s="201" t="n">
        <x:v>0</x:v>
      </x:c>
      <x:c r="R130" s="201" t="n">
        <x:v>17636</x:v>
      </x:c>
      <x:c r="S130" s="201" t="n">
        <x:v>0</x:v>
      </x:c>
      <x:c r="T130" s="201" t="n">
        <x:v>0</x:v>
      </x:c>
      <x:c r="U130" s="201" t="n">
        <x:v>0</x:v>
      </x:c>
      <x:c r="V130" s="201" t="n">
        <x:v>10991</x:v>
      </x:c>
      <x:c r="W130" s="201" t="n">
        <x:v>0</x:v>
      </x:c>
      <x:c r="X130" s="201" t="n">
        <x:v>494</x:v>
      </x:c>
      <x:c r="Y130" s="201" t="n">
        <x:v>0</x:v>
      </x:c>
      <x:c r="Z130" s="201" t="n">
        <x:v>0</x:v>
      </x:c>
      <x:c r="AA130" s="201" t="n">
        <x:v>0</x:v>
      </x:c>
    </x:row>
    <x:row r="131">
      <x:c r="H131" t="str">
        <x:v>106191306</x:v>
      </x:c>
      <x:c r="I131" t="str">
        <x:v>LAC/RANCHO LOS AMIGOS NATIONAL REHABILITATION CENTER</x:v>
      </x:c>
      <x:c r="J131" s="201" t="n">
        <x:v>158</x:v>
      </x:c>
      <x:c r="K131" s="201" t="n">
        <x:v>0</x:v>
      </x:c>
      <x:c r="L131" s="201" t="n">
        <x:v>0</x:v>
      </x:c>
      <x:c r="M131" s="201" t="n">
        <x:v>0</x:v>
      </x:c>
      <x:c r="N131" s="201" t="n">
        <x:v>0</x:v>
      </x:c>
      <x:c r="O131" s="201" t="n">
        <x:v>0</x:v>
      </x:c>
      <x:c r="P131" s="201" t="n">
        <x:v>37242</x:v>
      </x:c>
      <x:c r="Q131" s="201" t="n">
        <x:v>0</x:v>
      </x:c>
      <x:c r="R131" s="201" t="n">
        <x:v>0</x:v>
      </x:c>
      <x:c r="S131" s="201" t="n">
        <x:v>0</x:v>
      </x:c>
      <x:c r="T131" s="201" t="n">
        <x:v>0</x:v>
      </x:c>
      <x:c r="U131" s="201" t="n">
        <x:v>0</x:v>
      </x:c>
      <x:c r="V131" s="201" t="n">
        <x:v>2575</x:v>
      </x:c>
      <x:c r="W131" s="201" t="n">
        <x:v>0</x:v>
      </x:c>
      <x:c r="X131" s="201" t="n">
        <x:v>0</x:v>
      </x:c>
      <x:c r="Y131" s="201" t="n">
        <x:v>0</x:v>
      </x:c>
      <x:c r="Z131" s="201" t="n">
        <x:v>0</x:v>
      </x:c>
      <x:c r="AA131" s="201" t="n">
        <x:v>0</x:v>
      </x:c>
    </x:row>
    <x:row r="132">
      <x:c r="H132" t="str">
        <x:v>106364502</x:v>
      </x:c>
      <x:c r="I132" t="str">
        <x:v>LOMA LINDA UNIVERSITY CHILDREN'S HOSPITAL</x:v>
      </x:c>
      <x:c r="J132" s="201" t="n">
        <x:v>364</x:v>
      </x:c>
      <x:c r="K132" s="201" t="n">
        <x:v>0</x:v>
      </x:c>
      <x:c r="L132" s="201" t="n">
        <x:v>0</x:v>
      </x:c>
      <x:c r="M132" s="201" t="n">
        <x:v>0</x:v>
      </x:c>
      <x:c r="N132" s="201" t="n">
        <x:v>0</x:v>
      </x:c>
      <x:c r="O132" s="201" t="n">
        <x:v>0</x:v>
      </x:c>
      <x:c r="P132" s="201" t="n">
        <x:v>87359</x:v>
      </x:c>
      <x:c r="Q132" s="201" t="n">
        <x:v>0</x:v>
      </x:c>
      <x:c r="R132" s="201" t="n">
        <x:v>0</x:v>
      </x:c>
      <x:c r="S132" s="201" t="n">
        <x:v>0</x:v>
      </x:c>
      <x:c r="T132" s="201" t="n">
        <x:v>0</x:v>
      </x:c>
      <x:c r="U132" s="201" t="n">
        <x:v>0</x:v>
      </x:c>
      <x:c r="V132" s="201" t="n">
        <x:v>17820</x:v>
      </x:c>
      <x:c r="W132" s="201" t="n">
        <x:v>0</x:v>
      </x:c>
      <x:c r="X132" s="201" t="n">
        <x:v>0</x:v>
      </x:c>
      <x:c r="Y132" s="201" t="n">
        <x:v>0</x:v>
      </x:c>
      <x:c r="Z132" s="201" t="n">
        <x:v>0</x:v>
      </x:c>
      <x:c r="AA132" s="201" t="n">
        <x:v>0</x:v>
      </x:c>
    </x:row>
    <x:row r="133">
      <x:c r="H133" t="str">
        <x:v>106361246</x:v>
      </x:c>
      <x:c r="I133" t="str">
        <x:v>LOMA LINDA UNIVERSITY MEDICAL CENTER</x:v>
      </x:c>
      <x:c r="J133" s="201" t="n">
        <x:v>437</x:v>
      </x:c>
      <x:c r="K133" s="201" t="n">
        <x:v>0</x:v>
      </x:c>
      <x:c r="L133" s="201" t="n">
        <x:v>77</x:v>
      </x:c>
      <x:c r="M133" s="201" t="n">
        <x:v>45</x:v>
      </x:c>
      <x:c r="N133" s="201" t="n">
        <x:v>12</x:v>
      </x:c>
      <x:c r="O133" s="201" t="n">
        <x:v>0</x:v>
      </x:c>
      <x:c r="P133" s="201" t="n">
        <x:v>151351</x:v>
      </x:c>
      <x:c r="Q133" s="201" t="n">
        <x:v>0</x:v>
      </x:c>
      <x:c r="R133" s="201" t="n">
        <x:v>16296</x:v>
      </x:c>
      <x:c r="S133" s="201" t="n">
        <x:v>12377</x:v>
      </x:c>
      <x:c r="T133" s="201" t="n">
        <x:v>1272</x:v>
      </x:c>
      <x:c r="U133" s="201" t="n">
        <x:v>0</x:v>
      </x:c>
      <x:c r="V133" s="201" t="n">
        <x:v>24882</x:v>
      </x:c>
      <x:c r="W133" s="201" t="n">
        <x:v>0</x:v>
      </x:c>
      <x:c r="X133" s="201" t="n">
        <x:v>2206</x:v>
      </x:c>
      <x:c r="Y133" s="201" t="n">
        <x:v>1657</x:v>
      </x:c>
      <x:c r="Z133" s="201" t="n">
        <x:v>446</x:v>
      </x:c>
      <x:c r="AA133" s="201" t="n">
        <x:v>0</x:v>
      </x:c>
    </x:row>
    <x:row r="134">
      <x:c r="H134" t="str">
        <x:v>106334589</x:v>
      </x:c>
      <x:c r="I134" t="str">
        <x:v>LOMA LINDA UNIVERSITY MEDICAL CENTER - MURRIETA</x:v>
      </x:c>
      <x:c r="J134" s="201" t="n">
        <x:v>111</x:v>
      </x:c>
      <x:c r="K134" s="201" t="n">
        <x:v>0</x:v>
      </x:c>
      <x:c r="L134" s="201" t="n">
        <x:v>0</x:v>
      </x:c>
      <x:c r="M134" s="201" t="n">
        <x:v>0</x:v>
      </x:c>
      <x:c r="N134" s="201" t="n">
        <x:v>0</x:v>
      </x:c>
      <x:c r="O134" s="201" t="n">
        <x:v>0</x:v>
      </x:c>
      <x:c r="P134" s="201" t="n">
        <x:v>47086</x:v>
      </x:c>
      <x:c r="Q134" s="201" t="n">
        <x:v>0</x:v>
      </x:c>
      <x:c r="R134" s="201" t="n">
        <x:v>0</x:v>
      </x:c>
      <x:c r="S134" s="201" t="n">
        <x:v>0</x:v>
      </x:c>
      <x:c r="T134" s="201" t="n">
        <x:v>0</x:v>
      </x:c>
      <x:c r="U134" s="201" t="n">
        <x:v>0</x:v>
      </x:c>
      <x:c r="V134" s="201" t="n">
        <x:v>11131</x:v>
      </x:c>
      <x:c r="W134" s="201" t="n">
        <x:v>0</x:v>
      </x:c>
      <x:c r="X134" s="201" t="n">
        <x:v>0</x:v>
      </x:c>
      <x:c r="Y134" s="201" t="n">
        <x:v>0</x:v>
      </x:c>
      <x:c r="Z134" s="201" t="n">
        <x:v>0</x:v>
      </x:c>
      <x:c r="AA134" s="201" t="n">
        <x:v>0</x:v>
      </x:c>
    </x:row>
    <x:row r="135">
      <x:c r="H135" t="str">
        <x:v>106420491</x:v>
      </x:c>
      <x:c r="I135" t="str">
        <x:v>LOMPOC VALLEY MEDICAL CENTER</x:v>
      </x:c>
      <x:c r="J135" s="201" t="n">
        <x:v>60</x:v>
      </x:c>
      <x:c r="K135" s="201" t="n">
        <x:v>110</x:v>
      </x:c>
      <x:c r="L135" s="201" t="n">
        <x:v>0</x:v>
      </x:c>
      <x:c r="M135" s="201" t="n">
        <x:v>0</x:v>
      </x:c>
      <x:c r="N135" s="201" t="n">
        <x:v>0</x:v>
      </x:c>
      <x:c r="O135" s="201" t="n">
        <x:v>0</x:v>
      </x:c>
      <x:c r="P135" s="201" t="n">
        <x:v>9279</x:v>
      </x:c>
      <x:c r="Q135" s="201" t="n">
        <x:v>32509</x:v>
      </x:c>
      <x:c r="R135" s="201" t="n">
        <x:v>0</x:v>
      </x:c>
      <x:c r="S135" s="201" t="n">
        <x:v>0</x:v>
      </x:c>
      <x:c r="T135" s="201" t="n">
        <x:v>0</x:v>
      </x:c>
      <x:c r="U135" s="201" t="n">
        <x:v>0</x:v>
      </x:c>
      <x:c r="V135" s="201" t="n">
        <x:v>2318</x:v>
      </x:c>
      <x:c r="W135" s="201" t="n">
        <x:v>223</x:v>
      </x:c>
      <x:c r="X135" s="201" t="n">
        <x:v>0</x:v>
      </x:c>
      <x:c r="Y135" s="201" t="n">
        <x:v>0</x:v>
      </x:c>
      <x:c r="Z135" s="201" t="n">
        <x:v>0</x:v>
      </x:c>
      <x:c r="AA135" s="201" t="n">
        <x:v>0</x:v>
      </x:c>
    </x:row>
    <x:row r="136">
      <x:c r="H136" t="str">
        <x:v>106190198</x:v>
      </x:c>
      <x:c r="I136" t="str">
        <x:v>LOS ANGELES COMMUNITY HOSPITAL</x:v>
      </x:c>
      <x:c r="J136" s="201" t="n">
        <x:v>141</x:v>
      </x:c>
      <x:c r="K136" s="201" t="n">
        <x:v>39</x:v>
      </x:c>
      <x:c r="L136" s="201" t="n">
        <x:v>32</x:v>
      </x:c>
      <x:c r="M136" s="201" t="n">
        <x:v>0</x:v>
      </x:c>
      <x:c r="N136" s="201" t="n">
        <x:v>0</x:v>
      </x:c>
      <x:c r="O136" s="201" t="n">
        <x:v>0</x:v>
      </x:c>
      <x:c r="P136" s="201" t="n">
        <x:v>40899</x:v>
      </x:c>
      <x:c r="Q136" s="201" t="n">
        <x:v>11444</x:v>
      </x:c>
      <x:c r="R136" s="201" t="n">
        <x:v>9809</x:v>
      </x:c>
      <x:c r="S136" s="201" t="n">
        <x:v>0</x:v>
      </x:c>
      <x:c r="T136" s="201" t="n">
        <x:v>0</x:v>
      </x:c>
      <x:c r="U136" s="201" t="n">
        <x:v>0</x:v>
      </x:c>
      <x:c r="V136" s="201" t="n">
        <x:v>9577</x:v>
      </x:c>
      <x:c r="W136" s="201" t="n">
        <x:v>59</x:v>
      </x:c>
      <x:c r="X136" s="201" t="n">
        <x:v>1467</x:v>
      </x:c>
      <x:c r="Y136" s="201" t="n">
        <x:v>0</x:v>
      </x:c>
      <x:c r="Z136" s="201" t="n">
        <x:v>0</x:v>
      </x:c>
      <x:c r="AA136" s="201" t="n">
        <x:v>0</x:v>
      </x:c>
    </x:row>
    <x:row r="137">
      <x:c r="H137" t="str">
        <x:v>106191228</x:v>
      </x:c>
      <x:c r="I137" t="str">
        <x:v>LOS ANGELES GENERAL MEDICAL CENTER</x:v>
      </x:c>
      <x:c r="J137" s="201" t="n">
        <x:v>600</x:v>
      </x:c>
      <x:c r="K137" s="201" t="n">
        <x:v>0</x:v>
      </x:c>
      <x:c r="L137" s="201" t="n">
        <x:v>76</x:v>
      </x:c>
      <x:c r="M137" s="201" t="n">
        <x:v>0</x:v>
      </x:c>
      <x:c r="N137" s="201" t="n">
        <x:v>0</x:v>
      </x:c>
      <x:c r="O137" s="201" t="n">
        <x:v>0</x:v>
      </x:c>
      <x:c r="P137" s="201" t="n">
        <x:v>154886</x:v>
      </x:c>
      <x:c r="Q137" s="201" t="n">
        <x:v>0</x:v>
      </x:c>
      <x:c r="R137" s="201" t="n">
        <x:v>14085</x:v>
      </x:c>
      <x:c r="S137" s="201" t="n">
        <x:v>0</x:v>
      </x:c>
      <x:c r="T137" s="201" t="n">
        <x:v>0</x:v>
      </x:c>
      <x:c r="U137" s="201" t="n">
        <x:v>0</x:v>
      </x:c>
      <x:c r="V137" s="201" t="n">
        <x:v>28786</x:v>
      </x:c>
      <x:c r="W137" s="201" t="n">
        <x:v>0</x:v>
      </x:c>
      <x:c r="X137" s="201" t="n">
        <x:v>335</x:v>
      </x:c>
      <x:c r="Y137" s="201" t="n">
        <x:v>0</x:v>
      </x:c>
      <x:c r="Z137" s="201" t="n">
        <x:v>0</x:v>
      </x:c>
      <x:c r="AA137" s="201" t="n">
        <x:v>0</x:v>
      </x:c>
    </x:row>
    <x:row r="138">
      <x:c r="H138" t="str">
        <x:v>106560492</x:v>
      </x:c>
      <x:c r="I138" t="str">
        <x:v>LOS ROBLES HOSPITAL AND MEDICAL CENTER</x:v>
      </x:c>
      <x:c r="J138" s="201" t="n">
        <x:v>346</x:v>
      </x:c>
      <x:c r="K138" s="201" t="n">
        <x:v>0</x:v>
      </x:c>
      <x:c r="L138" s="201" t="n">
        <x:v>0</x:v>
      </x:c>
      <x:c r="M138" s="201" t="n">
        <x:v>40</x:v>
      </x:c>
      <x:c r="N138" s="201" t="n">
        <x:v>0</x:v>
      </x:c>
      <x:c r="O138" s="201" t="n">
        <x:v>0</x:v>
      </x:c>
      <x:c r="P138" s="201" t="n">
        <x:v>73154</x:v>
      </x:c>
      <x:c r="Q138" s="201" t="n">
        <x:v>0</x:v>
      </x:c>
      <x:c r="R138" s="201" t="n">
        <x:v>0</x:v>
      </x:c>
      <x:c r="S138" s="201" t="n">
        <x:v>12488</x:v>
      </x:c>
      <x:c r="T138" s="201" t="n">
        <x:v>0</x:v>
      </x:c>
      <x:c r="U138" s="201" t="n">
        <x:v>0</x:v>
      </x:c>
      <x:c r="V138" s="201" t="n">
        <x:v>15529</x:v>
      </x:c>
      <x:c r="W138" s="201" t="n">
        <x:v>0</x:v>
      </x:c>
      <x:c r="X138" s="201" t="n">
        <x:v>0</x:v>
      </x:c>
      <x:c r="Y138" s="201" t="n">
        <x:v>994</x:v>
      </x:c>
      <x:c r="Z138" s="201" t="n">
        <x:v>0</x:v>
      </x:c>
      <x:c r="AA138" s="201" t="n">
        <x:v>0</x:v>
      </x:c>
    </x:row>
    <x:row r="139">
      <x:c r="H139" t="str">
        <x:v>106434040</x:v>
      </x:c>
      <x:c r="I139" t="str">
        <x:v>LUCILE SALTER PACKARD CHILDREN'S HOSPITAL AT STANFORD</x:v>
      </x:c>
      <x:c r="J139" s="201" t="n">
        <x:v>394</x:v>
      </x:c>
      <x:c r="K139" s="201" t="n">
        <x:v>0</x:v>
      </x:c>
      <x:c r="L139" s="201" t="n">
        <x:v>0</x:v>
      </x:c>
      <x:c r="M139" s="201" t="n">
        <x:v>0</x:v>
      </x:c>
      <x:c r="N139" s="201" t="n">
        <x:v>0</x:v>
      </x:c>
      <x:c r="O139" s="201" t="n">
        <x:v>0</x:v>
      </x:c>
      <x:c r="P139" s="201" t="n">
        <x:v>104577</x:v>
      </x:c>
      <x:c r="Q139" s="201" t="n">
        <x:v>0</x:v>
      </x:c>
      <x:c r="R139" s="201" t="n">
        <x:v>0</x:v>
      </x:c>
      <x:c r="S139" s="201" t="n">
        <x:v>0</x:v>
      </x:c>
      <x:c r="T139" s="201" t="n">
        <x:v>0</x:v>
      </x:c>
      <x:c r="U139" s="201" t="n">
        <x:v>0</x:v>
      </x:c>
      <x:c r="V139" s="201" t="n">
        <x:v>15416</x:v>
      </x:c>
      <x:c r="W139" s="201" t="n">
        <x:v>0</x:v>
      </x:c>
      <x:c r="X139" s="201" t="n">
        <x:v>0</x:v>
      </x:c>
      <x:c r="Y139" s="201" t="n">
        <x:v>0</x:v>
      </x:c>
      <x:c r="Z139" s="201" t="n">
        <x:v>0</x:v>
      </x:c>
      <x:c r="AA139" s="201" t="n">
        <x:v>0</x:v>
      </x:c>
    </x:row>
    <x:row r="140">
      <x:c r="H140" t="str">
        <x:v>106121002</x:v>
      </x:c>
      <x:c r="I140" t="str">
        <x:v>MAD RIVER COMMUNITY HOSPITAL</x:v>
      </x:c>
      <x:c r="J140" s="201" t="n">
        <x:v>78</x:v>
      </x:c>
      <x:c r="K140" s="201" t="n">
        <x:v>0</x:v>
      </x:c>
      <x:c r="L140" s="201" t="n">
        <x:v>0</x:v>
      </x:c>
      <x:c r="M140" s="201" t="n">
        <x:v>0</x:v>
      </x:c>
      <x:c r="N140" s="201" t="n">
        <x:v>0</x:v>
      </x:c>
      <x:c r="O140" s="201" t="n">
        <x:v>0</x:v>
      </x:c>
      <x:c r="P140" s="201" t="n">
        <x:v>3766</x:v>
      </x:c>
      <x:c r="Q140" s="201" t="n">
        <x:v>0</x:v>
      </x:c>
      <x:c r="R140" s="201" t="n">
        <x:v>0</x:v>
      </x:c>
      <x:c r="S140" s="201" t="n">
        <x:v>0</x:v>
      </x:c>
      <x:c r="T140" s="201" t="n">
        <x:v>0</x:v>
      </x:c>
      <x:c r="U140" s="201" t="n">
        <x:v>0</x:v>
      </x:c>
      <x:c r="V140" s="201" t="n">
        <x:v>974</x:v>
      </x:c>
      <x:c r="W140" s="201" t="n">
        <x:v>0</x:v>
      </x:c>
      <x:c r="X140" s="201" t="n">
        <x:v>0</x:v>
      </x:c>
      <x:c r="Y140" s="201" t="n">
        <x:v>0</x:v>
      </x:c>
      <x:c r="Z140" s="201" t="n">
        <x:v>0</x:v>
      </x:c>
      <x:c r="AA140" s="201" t="n">
        <x:v>0</x:v>
      </x:c>
    </x:row>
    <x:row r="141">
      <x:c r="H141" t="str">
        <x:v>106260011</x:v>
      </x:c>
      <x:c r="I141" t="str">
        <x:v>MAMMOTH HOSPITAL</x:v>
      </x:c>
      <x:c r="J141" s="201" t="n">
        <x:v>17</x:v>
      </x:c>
      <x:c r="K141" s="201" t="n">
        <x:v>0</x:v>
      </x:c>
      <x:c r="L141" s="201" t="n">
        <x:v>0</x:v>
      </x:c>
      <x:c r="M141" s="201" t="n">
        <x:v>0</x:v>
      </x:c>
      <x:c r="N141" s="201" t="n">
        <x:v>0</x:v>
      </x:c>
      <x:c r="O141" s="201" t="n">
        <x:v>0</x:v>
      </x:c>
      <x:c r="P141" s="201" t="n">
        <x:v>1243</x:v>
      </x:c>
      <x:c r="Q141" s="201" t="n">
        <x:v>0</x:v>
      </x:c>
      <x:c r="R141" s="201" t="n">
        <x:v>0</x:v>
      </x:c>
      <x:c r="S141" s="201" t="n">
        <x:v>0</x:v>
      </x:c>
      <x:c r="T141" s="201" t="n">
        <x:v>0</x:v>
      </x:c>
      <x:c r="U141" s="201" t="n">
        <x:v>0</x:v>
      </x:c>
      <x:c r="V141" s="201" t="n">
        <x:v>466</x:v>
      </x:c>
      <x:c r="W141" s="201" t="n">
        <x:v>0</x:v>
      </x:c>
      <x:c r="X141" s="201" t="n">
        <x:v>0</x:v>
      </x:c>
      <x:c r="Y141" s="201" t="n">
        <x:v>0</x:v>
      </x:c>
      <x:c r="Z141" s="201" t="n">
        <x:v>0</x:v>
      </x:c>
      <x:c r="AA141" s="201" t="n">
        <x:v>0</x:v>
      </x:c>
    </x:row>
    <x:row r="142">
      <x:c r="H142" t="str">
        <x:v>106420493</x:v>
      </x:c>
      <x:c r="I142" t="str">
        <x:v>MARIAN MEDICAL CENTER</x:v>
      </x:c>
      <x:c r="J142" s="201" t="n">
        <x:v>273</x:v>
      </x:c>
      <x:c r="K142" s="201" t="n">
        <x:v>95</x:v>
      </x:c>
      <x:c r="L142" s="201" t="n">
        <x:v>0</x:v>
      </x:c>
      <x:c r="M142" s="201" t="n">
        <x:v>20</x:v>
      </x:c>
      <x:c r="N142" s="201" t="n">
        <x:v>0</x:v>
      </x:c>
      <x:c r="O142" s="201" t="n">
        <x:v>0</x:v>
      </x:c>
      <x:c r="P142" s="201" t="n">
        <x:v>60058</x:v>
      </x:c>
      <x:c r="Q142" s="201" t="n">
        <x:v>31203</x:v>
      </x:c>
      <x:c r="R142" s="201" t="n">
        <x:v>0</x:v>
      </x:c>
      <x:c r="S142" s="201" t="n">
        <x:v>6726</x:v>
      </x:c>
      <x:c r="T142" s="201" t="n">
        <x:v>0</x:v>
      </x:c>
      <x:c r="U142" s="201" t="n">
        <x:v>0</x:v>
      </x:c>
      <x:c r="V142" s="201" t="n">
        <x:v>15717</x:v>
      </x:c>
      <x:c r="W142" s="201" t="n">
        <x:v>1690</x:v>
      </x:c>
      <x:c r="X142" s="201" t="n">
        <x:v>0</x:v>
      </x:c>
      <x:c r="Y142" s="201" t="n">
        <x:v>631</x:v>
      </x:c>
      <x:c r="Z142" s="201" t="n">
        <x:v>0</x:v>
      </x:c>
      <x:c r="AA142" s="201" t="n">
        <x:v>0</x:v>
      </x:c>
    </x:row>
    <x:row r="143">
      <x:c r="H143" t="str">
        <x:v>106211006</x:v>
      </x:c>
      <x:c r="I143" t="str">
        <x:v>MARINHEALTH MEDICAL CENTER</x:v>
      </x:c>
      <x:c r="J143" s="201" t="n">
        <x:v>310</x:v>
      </x:c>
      <x:c r="K143" s="201" t="n">
        <x:v>0</x:v>
      </x:c>
      <x:c r="L143" s="201" t="n">
        <x:v>17</x:v>
      </x:c>
      <x:c r="M143" s="201" t="n">
        <x:v>0</x:v>
      </x:c>
      <x:c r="N143" s="201" t="n">
        <x:v>0</x:v>
      </x:c>
      <x:c r="O143" s="201" t="n">
        <x:v>0</x:v>
      </x:c>
      <x:c r="P143" s="201" t="n">
        <x:v>46779</x:v>
      </x:c>
      <x:c r="Q143" s="201" t="n">
        <x:v>0</x:v>
      </x:c>
      <x:c r="R143" s="201" t="n">
        <x:v>5774</x:v>
      </x:c>
      <x:c r="S143" s="201" t="n">
        <x:v>0</x:v>
      </x:c>
      <x:c r="T143" s="201" t="n">
        <x:v>0</x:v>
      </x:c>
      <x:c r="U143" s="201" t="n">
        <x:v>0</x:v>
      </x:c>
      <x:c r="V143" s="201" t="n">
        <x:v>9712</x:v>
      </x:c>
      <x:c r="W143" s="201" t="n">
        <x:v>0</x:v>
      </x:c>
      <x:c r="X143" s="201" t="n">
        <x:v>508</x:v>
      </x:c>
      <x:c r="Y143" s="201" t="n">
        <x:v>0</x:v>
      </x:c>
      <x:c r="Z143" s="201" t="n">
        <x:v>0</x:v>
      </x:c>
      <x:c r="AA143" s="201" t="n">
        <x:v>0</x:v>
      </x:c>
    </x:row>
    <x:row r="144">
      <x:c r="H144" t="str">
        <x:v>106050932</x:v>
      </x:c>
      <x:c r="I144" t="str">
        <x:v>MARK TWAIN MEDICAL CENTER</x:v>
      </x:c>
      <x:c r="J144" s="201" t="n">
        <x:v>25</x:v>
      </x:c>
      <x:c r="K144" s="201" t="n">
        <x:v>0</x:v>
      </x:c>
      <x:c r="L144" s="201" t="n">
        <x:v>0</x:v>
      </x:c>
      <x:c r="M144" s="201" t="n">
        <x:v>0</x:v>
      </x:c>
      <x:c r="N144" s="201" t="n">
        <x:v>0</x:v>
      </x:c>
      <x:c r="O144" s="201" t="n">
        <x:v>0</x:v>
      </x:c>
      <x:c r="P144" s="201" t="n">
        <x:v>2426</x:v>
      </x:c>
      <x:c r="Q144" s="201" t="n">
        <x:v>0</x:v>
      </x:c>
      <x:c r="R144" s="201" t="n">
        <x:v>0</x:v>
      </x:c>
      <x:c r="S144" s="201" t="n">
        <x:v>0</x:v>
      </x:c>
      <x:c r="T144" s="201" t="n">
        <x:v>0</x:v>
      </x:c>
      <x:c r="U144" s="201" t="n">
        <x:v>0</x:v>
      </x:c>
      <x:c r="V144" s="201" t="n">
        <x:v>781</x:v>
      </x:c>
      <x:c r="W144" s="201" t="n">
        <x:v>0</x:v>
      </x:c>
      <x:c r="X144" s="201" t="n">
        <x:v>0</x:v>
      </x:c>
      <x:c r="Y144" s="201" t="n">
        <x:v>0</x:v>
      </x:c>
      <x:c r="Z144" s="201" t="n">
        <x:v>0</x:v>
      </x:c>
      <x:c r="AA144" s="201" t="n">
        <x:v>0</x:v>
      </x:c>
    </x:row>
    <x:row r="145">
      <x:c r="H145" t="str">
        <x:v>106090933</x:v>
      </x:c>
      <x:c r="I145" t="str">
        <x:v>MARSHALL MEDICAL CENTER</x:v>
      </x:c>
      <x:c r="J145" s="201" t="n">
        <x:v>111</x:v>
      </x:c>
      <x:c r="K145" s="201" t="n">
        <x:v>0</x:v>
      </x:c>
      <x:c r="L145" s="201" t="n">
        <x:v>0</x:v>
      </x:c>
      <x:c r="M145" s="201" t="n">
        <x:v>0</x:v>
      </x:c>
      <x:c r="N145" s="201" t="n">
        <x:v>0</x:v>
      </x:c>
      <x:c r="O145" s="201" t="n">
        <x:v>0</x:v>
      </x:c>
      <x:c r="P145" s="201" t="n">
        <x:v>16631</x:v>
      </x:c>
      <x:c r="Q145" s="201" t="n">
        <x:v>0</x:v>
      </x:c>
      <x:c r="R145" s="201" t="n">
        <x:v>0</x:v>
      </x:c>
      <x:c r="S145" s="201" t="n">
        <x:v>0</x:v>
      </x:c>
      <x:c r="T145" s="201" t="n">
        <x:v>0</x:v>
      </x:c>
      <x:c r="U145" s="201" t="n">
        <x:v>0</x:v>
      </x:c>
      <x:c r="V145" s="201" t="n">
        <x:v>4380</x:v>
      </x:c>
      <x:c r="W145" s="201" t="n">
        <x:v>0</x:v>
      </x:c>
      <x:c r="X145" s="201" t="n">
        <x:v>0</x:v>
      </x:c>
      <x:c r="Y145" s="201" t="n">
        <x:v>0</x:v>
      </x:c>
      <x:c r="Z145" s="201" t="n">
        <x:v>0</x:v>
      </x:c>
      <x:c r="AA145" s="201" t="n">
        <x:v>0</x:v>
      </x:c>
    </x:row>
    <x:row r="146">
      <x:c r="H146" t="str">
        <x:v>106191230</x:v>
      </x:c>
      <x:c r="I146" t="str">
        <x:v>MARTIN LUTHER KING, JR. COMMUNITY HOSPITAL</x:v>
      </x:c>
      <x:c r="J146" s="201" t="n">
        <x:v>131</x:v>
      </x:c>
      <x:c r="K146" s="201" t="n">
        <x:v>0</x:v>
      </x:c>
      <x:c r="L146" s="201" t="n">
        <x:v>0</x:v>
      </x:c>
      <x:c r="M146" s="201" t="n">
        <x:v>0</x:v>
      </x:c>
      <x:c r="N146" s="201" t="n">
        <x:v>0</x:v>
      </x:c>
      <x:c r="O146" s="201" t="n">
        <x:v>0</x:v>
      </x:c>
      <x:c r="P146" s="201" t="n">
        <x:v>51775</x:v>
      </x:c>
      <x:c r="Q146" s="201" t="n">
        <x:v>0</x:v>
      </x:c>
      <x:c r="R146" s="201" t="n">
        <x:v>0</x:v>
      </x:c>
      <x:c r="S146" s="201" t="n">
        <x:v>0</x:v>
      </x:c>
      <x:c r="T146" s="201" t="n">
        <x:v>0</x:v>
      </x:c>
      <x:c r="U146" s="201" t="n">
        <x:v>0</x:v>
      </x:c>
      <x:c r="V146" s="201" t="n">
        <x:v>9109</x:v>
      </x:c>
      <x:c r="W146" s="201" t="n">
        <x:v>0</x:v>
      </x:c>
      <x:c r="X146" s="201" t="n">
        <x:v>0</x:v>
      </x:c>
      <x:c r="Y146" s="201" t="n">
        <x:v>0</x:v>
      </x:c>
      <x:c r="Z146" s="201" t="n">
        <x:v>0</x:v>
      </x:c>
      <x:c r="AA146" s="201" t="n">
        <x:v>0</x:v>
      </x:c>
    </x:row>
    <x:row r="147">
      <x:c r="H147" t="str">
        <x:v>106450936</x:v>
      </x:c>
      <x:c r="I147" t="str">
        <x:v>MAYERS MEMORIAL HOSPITAL</x:v>
      </x:c>
      <x:c r="J147" s="201" t="n">
        <x:v>16</x:v>
      </x:c>
      <x:c r="K147" s="201" t="n">
        <x:v>99</x:v>
      </x:c>
      <x:c r="L147" s="201" t="n">
        <x:v>0</x:v>
      </x:c>
      <x:c r="M147" s="201" t="n">
        <x:v>0</x:v>
      </x:c>
      <x:c r="N147" s="201" t="n">
        <x:v>0</x:v>
      </x:c>
      <x:c r="O147" s="201" t="n">
        <x:v>0</x:v>
      </x:c>
      <x:c r="P147" s="201" t="n">
        <x:v>2126</x:v>
      </x:c>
      <x:c r="Q147" s="201" t="n">
        <x:v>28870</x:v>
      </x:c>
      <x:c r="R147" s="201" t="n">
        <x:v>0</x:v>
      </x:c>
      <x:c r="S147" s="201" t="n">
        <x:v>0</x:v>
      </x:c>
      <x:c r="T147" s="201" t="n">
        <x:v>0</x:v>
      </x:c>
      <x:c r="U147" s="201" t="n">
        <x:v>0</x:v>
      </x:c>
      <x:c r="V147" s="201" t="n">
        <x:v>316</x:v>
      </x:c>
      <x:c r="W147" s="201" t="n">
        <x:v>38</x:v>
      </x:c>
      <x:c r="X147" s="201" t="n">
        <x:v>0</x:v>
      </x:c>
      <x:c r="Y147" s="201" t="n">
        <x:v>0</x:v>
      </x:c>
      <x:c r="Z147" s="201" t="n">
        <x:v>0</x:v>
      </x:c>
      <x:c r="AA147" s="201" t="n">
        <x:v>0</x:v>
      </x:c>
    </x:row>
    <x:row r="148">
      <x:c r="H148" t="str">
        <x:v>106240924</x:v>
      </x:c>
      <x:c r="I148" t="str">
        <x:v>MEMORIAL HOSPITAL LOS BANOS</x:v>
      </x:c>
      <x:c r="J148" s="201" t="n">
        <x:v>38</x:v>
      </x:c>
      <x:c r="K148" s="201" t="n">
        <x:v>0</x:v>
      </x:c>
      <x:c r="L148" s="201" t="n">
        <x:v>0</x:v>
      </x:c>
      <x:c r="M148" s="201" t="n">
        <x:v>0</x:v>
      </x:c>
      <x:c r="N148" s="201" t="n">
        <x:v>0</x:v>
      </x:c>
      <x:c r="O148" s="201" t="n">
        <x:v>0</x:v>
      </x:c>
      <x:c r="P148" s="201" t="n">
        <x:v>5227</x:v>
      </x:c>
      <x:c r="Q148" s="201" t="n">
        <x:v>0</x:v>
      </x:c>
      <x:c r="R148" s="201" t="n">
        <x:v>0</x:v>
      </x:c>
      <x:c r="S148" s="201" t="n">
        <x:v>0</x:v>
      </x:c>
      <x:c r="T148" s="201" t="n">
        <x:v>0</x:v>
      </x:c>
      <x:c r="U148" s="201" t="n">
        <x:v>0</x:v>
      </x:c>
      <x:c r="V148" s="201" t="n">
        <x:v>1881</x:v>
      </x:c>
      <x:c r="W148" s="201" t="n">
        <x:v>0</x:v>
      </x:c>
      <x:c r="X148" s="201" t="n">
        <x:v>0</x:v>
      </x:c>
      <x:c r="Y148" s="201" t="n">
        <x:v>0</x:v>
      </x:c>
      <x:c r="Z148" s="201" t="n">
        <x:v>0</x:v>
      </x:c>
      <x:c r="AA148" s="201" t="n">
        <x:v>0</x:v>
      </x:c>
    </x:row>
    <x:row r="149">
      <x:c r="H149" t="str">
        <x:v>106500939</x:v>
      </x:c>
      <x:c r="I149" t="str">
        <x:v>MEMORIAL HOSPITAL MODESTO</x:v>
      </x:c>
      <x:c r="J149" s="201" t="n">
        <x:v>419</x:v>
      </x:c>
      <x:c r="K149" s="201" t="n">
        <x:v>0</x:v>
      </x:c>
      <x:c r="L149" s="201" t="n">
        <x:v>0</x:v>
      </x:c>
      <x:c r="M149" s="201" t="n">
        <x:v>0</x:v>
      </x:c>
      <x:c r="N149" s="201" t="n">
        <x:v>0</x:v>
      </x:c>
      <x:c r="O149" s="201" t="n">
        <x:v>0</x:v>
      </x:c>
      <x:c r="P149" s="201" t="n">
        <x:v>107946</x:v>
      </x:c>
      <x:c r="Q149" s="201" t="n">
        <x:v>0</x:v>
      </x:c>
      <x:c r="R149" s="201" t="n">
        <x:v>0</x:v>
      </x:c>
      <x:c r="S149" s="201" t="n">
        <x:v>0</x:v>
      </x:c>
      <x:c r="T149" s="201" t="n">
        <x:v>0</x:v>
      </x:c>
      <x:c r="U149" s="201" t="n">
        <x:v>0</x:v>
      </x:c>
      <x:c r="V149" s="201" t="n">
        <x:v>22121</x:v>
      </x:c>
      <x:c r="W149" s="201" t="n">
        <x:v>0</x:v>
      </x:c>
      <x:c r="X149" s="201" t="n">
        <x:v>0</x:v>
      </x:c>
      <x:c r="Y149" s="201" t="n">
        <x:v>0</x:v>
      </x:c>
      <x:c r="Z149" s="201" t="n">
        <x:v>0</x:v>
      </x:c>
      <x:c r="AA149" s="201" t="n">
        <x:v>0</x:v>
      </x:c>
    </x:row>
    <x:row r="150">
      <x:c r="H150" t="str">
        <x:v>106190521</x:v>
      </x:c>
      <x:c r="I150" t="str">
        <x:v>MEMORIAL HOSPITAL OF GARDENA</x:v>
      </x:c>
      <x:c r="J150" s="201" t="n">
        <x:v>103</x:v>
      </x:c>
      <x:c r="K150" s="201" t="n">
        <x:v>69</x:v>
      </x:c>
      <x:c r="L150" s="201" t="n">
        <x:v>0</x:v>
      </x:c>
      <x:c r="M150" s="201" t="n">
        <x:v>0</x:v>
      </x:c>
      <x:c r="N150" s="201" t="n">
        <x:v>0</x:v>
      </x:c>
      <x:c r="O150" s="201" t="n">
        <x:v>0</x:v>
      </x:c>
      <x:c r="P150" s="201" t="n">
        <x:v>26409</x:v>
      </x:c>
      <x:c r="Q150" s="201" t="n">
        <x:v>22265</x:v>
      </x:c>
      <x:c r="R150" s="201" t="n">
        <x:v>0</x:v>
      </x:c>
      <x:c r="S150" s="201" t="n">
        <x:v>0</x:v>
      </x:c>
      <x:c r="T150" s="201" t="n">
        <x:v>0</x:v>
      </x:c>
      <x:c r="U150" s="201" t="n">
        <x:v>0</x:v>
      </x:c>
      <x:c r="V150" s="201" t="n">
        <x:v>5722</x:v>
      </x:c>
      <x:c r="W150" s="201" t="n">
        <x:v>55</x:v>
      </x:c>
      <x:c r="X150" s="201" t="n">
        <x:v>0</x:v>
      </x:c>
      <x:c r="Y150" s="201" t="n">
        <x:v>0</x:v>
      </x:c>
      <x:c r="Z150" s="201" t="n">
        <x:v>0</x:v>
      </x:c>
      <x:c r="AA150" s="201" t="n">
        <x:v>0</x:v>
      </x:c>
    </x:row>
    <x:row r="151">
      <x:c r="H151" t="str">
        <x:v>106190525</x:v>
      </x:c>
      <x:c r="I151" t="str">
        <x:v>MEMORIALCARE LONG BEACH MEDICAL CENTER</x:v>
      </x:c>
      <x:c r="J151" s="201" t="n">
        <x:v>369</x:v>
      </x:c>
      <x:c r="K151" s="201" t="n">
        <x:v>42</x:v>
      </x:c>
      <x:c r="L151" s="201" t="n">
        <x:v>0</x:v>
      </x:c>
      <x:c r="M151" s="201" t="n">
        <x:v>42</x:v>
      </x:c>
      <x:c r="N151" s="201" t="n">
        <x:v>0</x:v>
      </x:c>
      <x:c r="O151" s="201" t="n">
        <x:v>0</x:v>
      </x:c>
      <x:c r="P151" s="201" t="n">
        <x:v>97346</x:v>
      </x:c>
      <x:c r="Q151" s="201" t="n">
        <x:v>0</x:v>
      </x:c>
      <x:c r="R151" s="201" t="n">
        <x:v>0</x:v>
      </x:c>
      <x:c r="S151" s="201" t="n">
        <x:v>6032</x:v>
      </x:c>
      <x:c r="T151" s="201" t="n">
        <x:v>0</x:v>
      </x:c>
      <x:c r="U151" s="201" t="n">
        <x:v>0</x:v>
      </x:c>
      <x:c r="V151" s="201" t="n">
        <x:v>16642</x:v>
      </x:c>
      <x:c r="W151" s="201" t="n">
        <x:v>0</x:v>
      </x:c>
      <x:c r="X151" s="201" t="n">
        <x:v>0</x:v>
      </x:c>
      <x:c r="Y151" s="201" t="n">
        <x:v>464</x:v>
      </x:c>
      <x:c r="Z151" s="201" t="n">
        <x:v>0</x:v>
      </x:c>
      <x:c r="AA151" s="201" t="n">
        <x:v>0</x:v>
      </x:c>
    </x:row>
    <x:row r="152">
      <x:c r="H152" t="str">
        <x:v>106196168</x:v>
      </x:c>
      <x:c r="I152" t="str">
        <x:v>MEMORIALCARE MILLER CHILDREN'S &amp; WOMEN'S HOSPITAL LONG BEACH</x:v>
      </x:c>
      <x:c r="J152" s="201" t="n">
        <x:v>355</x:v>
      </x:c>
      <x:c r="K152" s="201" t="n">
        <x:v>0</x:v>
      </x:c>
      <x:c r="L152" s="201" t="n">
        <x:v>0</x:v>
      </x:c>
      <x:c r="M152" s="201" t="n">
        <x:v>0</x:v>
      </x:c>
      <x:c r="N152" s="201" t="n">
        <x:v>0</x:v>
      </x:c>
      <x:c r="O152" s="201" t="n">
        <x:v>0</x:v>
      </x:c>
      <x:c r="P152" s="201" t="n">
        <x:v>58565</x:v>
      </x:c>
      <x:c r="Q152" s="201" t="n">
        <x:v>0</x:v>
      </x:c>
      <x:c r="R152" s="201" t="n">
        <x:v>0</x:v>
      </x:c>
      <x:c r="S152" s="201" t="n">
        <x:v>0</x:v>
      </x:c>
      <x:c r="T152" s="201" t="n">
        <x:v>0</x:v>
      </x:c>
      <x:c r="U152" s="201" t="n">
        <x:v>0</x:v>
      </x:c>
      <x:c r="V152" s="201" t="n">
        <x:v>12914</x:v>
      </x:c>
      <x:c r="W152" s="201" t="n">
        <x:v>0</x:v>
      </x:c>
      <x:c r="X152" s="201" t="n">
        <x:v>0</x:v>
      </x:c>
      <x:c r="Y152" s="201" t="n">
        <x:v>0</x:v>
      </x:c>
      <x:c r="Z152" s="201" t="n">
        <x:v>0</x:v>
      </x:c>
      <x:c r="AA152" s="201" t="n">
        <x:v>0</x:v>
      </x:c>
    </x:row>
    <x:row r="153">
      <x:c r="H153" t="str">
        <x:v>106300225</x:v>
      </x:c>
      <x:c r="I153" t="str">
        <x:v>MEMORIALCARE ORANGE COAST MEDICAL CENTER</x:v>
      </x:c>
      <x:c r="J153" s="201" t="n">
        <x:v>221</x:v>
      </x:c>
      <x:c r="K153" s="201" t="n">
        <x:v>0</x:v>
      </x:c>
      <x:c r="L153" s="201" t="n">
        <x:v>0</x:v>
      </x:c>
      <x:c r="M153" s="201" t="n">
        <x:v>0</x:v>
      </x:c>
      <x:c r="N153" s="201" t="n">
        <x:v>0</x:v>
      </x:c>
      <x:c r="O153" s="201" t="n">
        <x:v>0</x:v>
      </x:c>
      <x:c r="P153" s="201" t="n">
        <x:v>54517</x:v>
      </x:c>
      <x:c r="Q153" s="201" t="n">
        <x:v>0</x:v>
      </x:c>
      <x:c r="R153" s="201" t="n">
        <x:v>0</x:v>
      </x:c>
      <x:c r="S153" s="201" t="n">
        <x:v>0</x:v>
      </x:c>
      <x:c r="T153" s="201" t="n">
        <x:v>0</x:v>
      </x:c>
      <x:c r="U153" s="201" t="n">
        <x:v>0</x:v>
      </x:c>
      <x:c r="V153" s="201" t="n">
        <x:v>12256</x:v>
      </x:c>
      <x:c r="W153" s="201" t="n">
        <x:v>0</x:v>
      </x:c>
      <x:c r="X153" s="201" t="n">
        <x:v>0</x:v>
      </x:c>
      <x:c r="Y153" s="201" t="n">
        <x:v>0</x:v>
      </x:c>
      <x:c r="Z153" s="201" t="n">
        <x:v>0</x:v>
      </x:c>
      <x:c r="AA153" s="201" t="n">
        <x:v>0</x:v>
      </x:c>
    </x:row>
    <x:row r="154">
      <x:c r="H154" t="str">
        <x:v>106301317</x:v>
      </x:c>
      <x:c r="I154" t="str">
        <x:v>MEMORIALCARE SADDLEBACK MEDICAL CENTER</x:v>
      </x:c>
      <x:c r="J154" s="201" t="n">
        <x:v>252</x:v>
      </x:c>
      <x:c r="K154" s="201" t="n">
        <x:v>0</x:v>
      </x:c>
      <x:c r="L154" s="201" t="n">
        <x:v>0</x:v>
      </x:c>
      <x:c r="M154" s="201" t="n">
        <x:v>0</x:v>
      </x:c>
      <x:c r="N154" s="201" t="n">
        <x:v>0</x:v>
      </x:c>
      <x:c r="O154" s="201" t="n">
        <x:v>0</x:v>
      </x:c>
      <x:c r="P154" s="201" t="n">
        <x:v>45274</x:v>
      </x:c>
      <x:c r="Q154" s="201" t="n">
        <x:v>0</x:v>
      </x:c>
      <x:c r="R154" s="201" t="n">
        <x:v>0</x:v>
      </x:c>
      <x:c r="S154" s="201" t="n">
        <x:v>0</x:v>
      </x:c>
      <x:c r="T154" s="201" t="n">
        <x:v>0</x:v>
      </x:c>
      <x:c r="U154" s="201" t="n">
        <x:v>0</x:v>
      </x:c>
      <x:c r="V154" s="201" t="n">
        <x:v>11146</x:v>
      </x:c>
      <x:c r="W154" s="201" t="n">
        <x:v>0</x:v>
      </x:c>
      <x:c r="X154" s="201" t="n">
        <x:v>0</x:v>
      </x:c>
      <x:c r="Y154" s="201" t="n">
        <x:v>0</x:v>
      </x:c>
      <x:c r="Z154" s="201" t="n">
        <x:v>0</x:v>
      </x:c>
      <x:c r="AA154" s="201" t="n">
        <x:v>0</x:v>
      </x:c>
    </x:row>
    <x:row r="155">
      <x:c r="H155" t="str">
        <x:v>106334018</x:v>
      </x:c>
      <x:c r="I155" t="str">
        <x:v>MENIFEE GLOBAL MEDICAL CENTER</x:v>
      </x:c>
      <x:c r="J155" s="201" t="n">
        <x:v>84</x:v>
      </x:c>
      <x:c r="K155" s="201" t="n">
        <x:v>0</x:v>
      </x:c>
      <x:c r="L155" s="201" t="n">
        <x:v>0</x:v>
      </x:c>
      <x:c r="M155" s="201" t="n">
        <x:v>0</x:v>
      </x:c>
      <x:c r="N155" s="201" t="n">
        <x:v>0</x:v>
      </x:c>
      <x:c r="O155" s="201" t="n">
        <x:v>0</x:v>
      </x:c>
      <x:c r="P155" s="201" t="n">
        <x:v>14656</x:v>
      </x:c>
      <x:c r="Q155" s="201" t="n">
        <x:v>0</x:v>
      </x:c>
      <x:c r="R155" s="201" t="n">
        <x:v>0</x:v>
      </x:c>
      <x:c r="S155" s="201" t="n">
        <x:v>0</x:v>
      </x:c>
      <x:c r="T155" s="201" t="n">
        <x:v>0</x:v>
      </x:c>
      <x:c r="U155" s="201" t="n">
        <x:v>0</x:v>
      </x:c>
      <x:c r="V155" s="201" t="n">
        <x:v>3329</x:v>
      </x:c>
      <x:c r="W155" s="201" t="n">
        <x:v>0</x:v>
      </x:c>
      <x:c r="X155" s="201" t="n">
        <x:v>0</x:v>
      </x:c>
      <x:c r="Y155" s="201" t="n">
        <x:v>0</x:v>
      </x:c>
      <x:c r="Z155" s="201" t="n">
        <x:v>0</x:v>
      </x:c>
      <x:c r="AA155" s="201" t="n">
        <x:v>0</x:v>
      </x:c>
    </x:row>
    <x:row r="156">
      <x:c r="H156" t="str">
        <x:v>106340947</x:v>
      </x:c>
      <x:c r="I156" t="str">
        <x:v>MERCY GENERAL HOSPITAL</x:v>
      </x:c>
      <x:c r="J156" s="201" t="n">
        <x:v>283</x:v>
      </x:c>
      <x:c r="K156" s="201" t="n">
        <x:v>0</x:v>
      </x:c>
      <x:c r="L156" s="201" t="n">
        <x:v>0</x:v>
      </x:c>
      <x:c r="M156" s="201" t="n">
        <x:v>30</x:v>
      </x:c>
      <x:c r="N156" s="201" t="n">
        <x:v>0</x:v>
      </x:c>
      <x:c r="O156" s="201" t="n">
        <x:v>0</x:v>
      </x:c>
      <x:c r="P156" s="201" t="n">
        <x:v>62400</x:v>
      </x:c>
      <x:c r="Q156" s="201" t="n">
        <x:v>0</x:v>
      </x:c>
      <x:c r="R156" s="201" t="n">
        <x:v>0</x:v>
      </x:c>
      <x:c r="S156" s="201" t="n">
        <x:v>6283</x:v>
      </x:c>
      <x:c r="T156" s="201" t="n">
        <x:v>0</x:v>
      </x:c>
      <x:c r="U156" s="201" t="n">
        <x:v>0</x:v>
      </x:c>
      <x:c r="V156" s="201" t="n">
        <x:v>13648</x:v>
      </x:c>
      <x:c r="W156" s="201" t="n">
        <x:v>0</x:v>
      </x:c>
      <x:c r="X156" s="201" t="n">
        <x:v>0</x:v>
      </x:c>
      <x:c r="Y156" s="201" t="n">
        <x:v>472</x:v>
      </x:c>
      <x:c r="Z156" s="201" t="n">
        <x:v>0</x:v>
      </x:c>
      <x:c r="AA156" s="201" t="n">
        <x:v>0</x:v>
      </x:c>
    </x:row>
    <x:row r="157">
      <x:c r="H157" t="str">
        <x:v>106150761</x:v>
      </x:c>
      <x:c r="I157" t="str">
        <x:v>MERCY HOSPITAL - BAKERSFIELD</x:v>
      </x:c>
      <x:c r="J157" s="201" t="n">
        <x:v>229</x:v>
      </x:c>
      <x:c r="K157" s="201" t="n">
        <x:v>0</x:v>
      </x:c>
      <x:c r="L157" s="201" t="n">
        <x:v>0</x:v>
      </x:c>
      <x:c r="M157" s="201" t="n">
        <x:v>0</x:v>
      </x:c>
      <x:c r="N157" s="201" t="n">
        <x:v>0</x:v>
      </x:c>
      <x:c r="O157" s="201" t="n">
        <x:v>0</x:v>
      </x:c>
      <x:c r="P157" s="201" t="n">
        <x:v>44728</x:v>
      </x:c>
      <x:c r="Q157" s="201" t="n">
        <x:v>0</x:v>
      </x:c>
      <x:c r="R157" s="201" t="n">
        <x:v>0</x:v>
      </x:c>
      <x:c r="S157" s="201" t="n">
        <x:v>0</x:v>
      </x:c>
      <x:c r="T157" s="201" t="n">
        <x:v>0</x:v>
      </x:c>
      <x:c r="U157" s="201" t="n">
        <x:v>0</x:v>
      </x:c>
      <x:c r="V157" s="201" t="n">
        <x:v>11021</x:v>
      </x:c>
      <x:c r="W157" s="201" t="n">
        <x:v>0</x:v>
      </x:c>
      <x:c r="X157" s="201" t="n">
        <x:v>0</x:v>
      </x:c>
      <x:c r="Y157" s="201" t="n">
        <x:v>0</x:v>
      </x:c>
      <x:c r="Z157" s="201" t="n">
        <x:v>0</x:v>
      </x:c>
      <x:c r="AA157" s="201" t="n">
        <x:v>0</x:v>
      </x:c>
    </x:row>
    <x:row r="158">
      <x:c r="H158" t="str">
        <x:v>106344029</x:v>
      </x:c>
      <x:c r="I158" t="str">
        <x:v>MERCY HOSPITAL - FOLSOM</x:v>
      </x:c>
      <x:c r="J158" s="201" t="n">
        <x:v>106</x:v>
      </x:c>
      <x:c r="K158" s="201" t="n">
        <x:v>0</x:v>
      </x:c>
      <x:c r="L158" s="201" t="n">
        <x:v>0</x:v>
      </x:c>
      <x:c r="M158" s="201" t="n">
        <x:v>0</x:v>
      </x:c>
      <x:c r="N158" s="201" t="n">
        <x:v>0</x:v>
      </x:c>
      <x:c r="O158" s="201" t="n">
        <x:v>0</x:v>
      </x:c>
      <x:c r="P158" s="201" t="n">
        <x:v>27267</x:v>
      </x:c>
      <x:c r="Q158" s="201" t="n">
        <x:v>0</x:v>
      </x:c>
      <x:c r="R158" s="201" t="n">
        <x:v>0</x:v>
      </x:c>
      <x:c r="S158" s="201" t="n">
        <x:v>0</x:v>
      </x:c>
      <x:c r="T158" s="201" t="n">
        <x:v>0</x:v>
      </x:c>
      <x:c r="U158" s="201" t="n">
        <x:v>0</x:v>
      </x:c>
      <x:c r="V158" s="201" t="n">
        <x:v>7670</x:v>
      </x:c>
      <x:c r="W158" s="201" t="n">
        <x:v>0</x:v>
      </x:c>
      <x:c r="X158" s="201" t="n">
        <x:v>0</x:v>
      </x:c>
      <x:c r="Y158" s="201" t="n">
        <x:v>0</x:v>
      </x:c>
      <x:c r="Z158" s="201" t="n">
        <x:v>0</x:v>
      </x:c>
      <x:c r="AA158" s="201" t="n">
        <x:v>0</x:v>
      </x:c>
    </x:row>
    <x:row r="159">
      <x:c r="H159" t="str">
        <x:v>106240942</x:v>
      </x:c>
      <x:c r="I159" t="str">
        <x:v>MERCY MEDICAL CENTER - MERCED</x:v>
      </x:c>
      <x:c r="J159" s="201" t="n">
        <x:v>186</x:v>
      </x:c>
      <x:c r="K159" s="201" t="n">
        <x:v>0</x:v>
      </x:c>
      <x:c r="L159" s="201" t="n">
        <x:v>0</x:v>
      </x:c>
      <x:c r="M159" s="201" t="n">
        <x:v>0</x:v>
      </x:c>
      <x:c r="N159" s="201" t="n">
        <x:v>0</x:v>
      </x:c>
      <x:c r="O159" s="201" t="n">
        <x:v>0</x:v>
      </x:c>
      <x:c r="P159" s="201" t="n">
        <x:v>46628</x:v>
      </x:c>
      <x:c r="Q159" s="201" t="n">
        <x:v>0</x:v>
      </x:c>
      <x:c r="R159" s="201" t="n">
        <x:v>0</x:v>
      </x:c>
      <x:c r="S159" s="201" t="n">
        <x:v>0</x:v>
      </x:c>
      <x:c r="T159" s="201" t="n">
        <x:v>0</x:v>
      </x:c>
      <x:c r="U159" s="201" t="n">
        <x:v>0</x:v>
      </x:c>
      <x:c r="V159" s="201" t="n">
        <x:v>10766</x:v>
      </x:c>
      <x:c r="W159" s="201" t="n">
        <x:v>0</x:v>
      </x:c>
      <x:c r="X159" s="201" t="n">
        <x:v>0</x:v>
      </x:c>
      <x:c r="Y159" s="201" t="n">
        <x:v>0</x:v>
      </x:c>
      <x:c r="Z159" s="201" t="n">
        <x:v>0</x:v>
      </x:c>
      <x:c r="AA159" s="201" t="n">
        <x:v>0</x:v>
      </x:c>
    </x:row>
    <x:row r="160">
      <x:c r="H160" t="str">
        <x:v>106470871</x:v>
      </x:c>
      <x:c r="I160" t="str">
        <x:v>MERCY MEDICAL CENTER - MT. SHASTA</x:v>
      </x:c>
      <x:c r="J160" s="201" t="n">
        <x:v>25</x:v>
      </x:c>
      <x:c r="K160" s="201" t="n">
        <x:v>0</x:v>
      </x:c>
      <x:c r="L160" s="201" t="n">
        <x:v>0</x:v>
      </x:c>
      <x:c r="M160" s="201" t="n">
        <x:v>0</x:v>
      </x:c>
      <x:c r="N160" s="201" t="n">
        <x:v>0</x:v>
      </x:c>
      <x:c r="O160" s="201" t="n">
        <x:v>0</x:v>
      </x:c>
      <x:c r="P160" s="201" t="n">
        <x:v>2322</x:v>
      </x:c>
      <x:c r="Q160" s="201" t="n">
        <x:v>0</x:v>
      </x:c>
      <x:c r="R160" s="201" t="n">
        <x:v>0</x:v>
      </x:c>
      <x:c r="S160" s="201" t="n">
        <x:v>0</x:v>
      </x:c>
      <x:c r="T160" s="201" t="n">
        <x:v>0</x:v>
      </x:c>
      <x:c r="U160" s="201" t="n">
        <x:v>0</x:v>
      </x:c>
      <x:c r="V160" s="201" t="n">
        <x:v>778</x:v>
      </x:c>
      <x:c r="W160" s="201" t="n">
        <x:v>0</x:v>
      </x:c>
      <x:c r="X160" s="201" t="n">
        <x:v>0</x:v>
      </x:c>
      <x:c r="Y160" s="201" t="n">
        <x:v>0</x:v>
      </x:c>
      <x:c r="Z160" s="201" t="n">
        <x:v>0</x:v>
      </x:c>
      <x:c r="AA160" s="201" t="n">
        <x:v>0</x:v>
      </x:c>
    </x:row>
    <x:row r="161">
      <x:c r="H161" t="str">
        <x:v>106450949</x:v>
      </x:c>
      <x:c r="I161" t="str">
        <x:v>MERCY MEDICAL CENTER - REDDING</x:v>
      </x:c>
      <x:c r="J161" s="201" t="n">
        <x:v>266</x:v>
      </x:c>
      <x:c r="K161" s="201" t="n">
        <x:v>0</x:v>
      </x:c>
      <x:c r="L161" s="201" t="n">
        <x:v>0</x:v>
      </x:c>
      <x:c r="M161" s="201" t="n">
        <x:v>0</x:v>
      </x:c>
      <x:c r="N161" s="201" t="n">
        <x:v>0</x:v>
      </x:c>
      <x:c r="O161" s="201" t="n">
        <x:v>0</x:v>
      </x:c>
      <x:c r="P161" s="201" t="n">
        <x:v>67379</x:v>
      </x:c>
      <x:c r="Q161" s="201" t="n">
        <x:v>0</x:v>
      </x:c>
      <x:c r="R161" s="201" t="n">
        <x:v>0</x:v>
      </x:c>
      <x:c r="S161" s="201" t="n">
        <x:v>0</x:v>
      </x:c>
      <x:c r="T161" s="201" t="n">
        <x:v>0</x:v>
      </x:c>
      <x:c r="U161" s="201" t="n">
        <x:v>0</x:v>
      </x:c>
      <x:c r="V161" s="201" t="n">
        <x:v>13488</x:v>
      </x:c>
      <x:c r="W161" s="201" t="n">
        <x:v>0</x:v>
      </x:c>
      <x:c r="X161" s="201" t="n">
        <x:v>0</x:v>
      </x:c>
      <x:c r="Y161" s="201" t="n">
        <x:v>0</x:v>
      </x:c>
      <x:c r="Z161" s="201" t="n">
        <x:v>0</x:v>
      </x:c>
      <x:c r="AA161" s="201" t="n">
        <x:v>0</x:v>
      </x:c>
    </x:row>
    <x:row r="162">
      <x:c r="H162" t="str">
        <x:v>106340950</x:v>
      </x:c>
      <x:c r="I162" t="str">
        <x:v>MERCY SAN JUAN MEDICAL CENTER</x:v>
      </x:c>
      <x:c r="J162" s="201" t="n">
        <x:v>384</x:v>
      </x:c>
      <x:c r="K162" s="201" t="n">
        <x:v>0</x:v>
      </x:c>
      <x:c r="L162" s="201" t="n">
        <x:v>0</x:v>
      </x:c>
      <x:c r="M162" s="201" t="n">
        <x:v>0</x:v>
      </x:c>
      <x:c r="N162" s="201" t="n">
        <x:v>0</x:v>
      </x:c>
      <x:c r="O162" s="201" t="n">
        <x:v>0</x:v>
      </x:c>
      <x:c r="P162" s="201" t="n">
        <x:v>100817</x:v>
      </x:c>
      <x:c r="Q162" s="201" t="n">
        <x:v>0</x:v>
      </x:c>
      <x:c r="R162" s="201" t="n">
        <x:v>0</x:v>
      </x:c>
      <x:c r="S162" s="201" t="n">
        <x:v>0</x:v>
      </x:c>
      <x:c r="T162" s="201" t="n">
        <x:v>0</x:v>
      </x:c>
      <x:c r="U162" s="201" t="n">
        <x:v>0</x:v>
      </x:c>
      <x:c r="V162" s="201" t="n">
        <x:v>20570</x:v>
      </x:c>
      <x:c r="W162" s="201" t="n">
        <x:v>0</x:v>
      </x:c>
      <x:c r="X162" s="201" t="n">
        <x:v>0</x:v>
      </x:c>
      <x:c r="Y162" s="201" t="n">
        <x:v>0</x:v>
      </x:c>
      <x:c r="Z162" s="201" t="n">
        <x:v>0</x:v>
      </x:c>
      <x:c r="AA162" s="201" t="n">
        <x:v>0</x:v>
      </x:c>
    </x:row>
    <x:row r="163">
      <x:c r="H163" t="str">
        <x:v>106340951</x:v>
      </x:c>
      <x:c r="I163" t="str">
        <x:v>METHODIST HOSPITAL - SACRAMENTO</x:v>
      </x:c>
      <x:c r="J163" s="201" t="n">
        <x:v>158</x:v>
      </x:c>
      <x:c r="K163" s="201" t="n">
        <x:v>171</x:v>
      </x:c>
      <x:c r="L163" s="201" t="n">
        <x:v>0</x:v>
      </x:c>
      <x:c r="M163" s="201" t="n">
        <x:v>0</x:v>
      </x:c>
      <x:c r="N163" s="201" t="n">
        <x:v>0</x:v>
      </x:c>
      <x:c r="O163" s="201" t="n">
        <x:v>0</x:v>
      </x:c>
      <x:c r="P163" s="201" t="n">
        <x:v>32570</x:v>
      </x:c>
      <x:c r="Q163" s="201" t="n">
        <x:v>59328</x:v>
      </x:c>
      <x:c r="R163" s="201" t="n">
        <x:v>0</x:v>
      </x:c>
      <x:c r="S163" s="201" t="n">
        <x:v>0</x:v>
      </x:c>
      <x:c r="T163" s="201" t="n">
        <x:v>0</x:v>
      </x:c>
      <x:c r="U163" s="201" t="n">
        <x:v>0</x:v>
      </x:c>
      <x:c r="V163" s="201" t="n">
        <x:v>8938</x:v>
      </x:c>
      <x:c r="W163" s="201" t="n">
        <x:v>924</x:v>
      </x:c>
      <x:c r="X163" s="201" t="n">
        <x:v>0</x:v>
      </x:c>
      <x:c r="Y163" s="201" t="n">
        <x:v>0</x:v>
      </x:c>
      <x:c r="Z163" s="201" t="n">
        <x:v>0</x:v>
      </x:c>
      <x:c r="AA163" s="201" t="n">
        <x:v>0</x:v>
      </x:c>
    </x:row>
    <x:row r="164">
      <x:c r="H164" t="str">
        <x:v>106410852</x:v>
      </x:c>
      <x:c r="I164" t="str">
        <x:v>MILLS-PENINSULA MEDICAL CENTER</x:v>
      </x:c>
      <x:c r="J164" s="201" t="n">
        <x:v>241</x:v>
      </x:c>
      <x:c r="K164" s="201" t="n">
        <x:v>0</x:v>
      </x:c>
      <x:c r="L164" s="201" t="n">
        <x:v>60</x:v>
      </x:c>
      <x:c r="M164" s="201" t="n">
        <x:v>0</x:v>
      </x:c>
      <x:c r="N164" s="201" t="n">
        <x:v>0</x:v>
      </x:c>
      <x:c r="O164" s="201" t="n">
        <x:v>0</x:v>
      </x:c>
      <x:c r="P164" s="201" t="n">
        <x:v>55225</x:v>
      </x:c>
      <x:c r="Q164" s="201" t="n">
        <x:v>0</x:v>
      </x:c>
      <x:c r="R164" s="201" t="n">
        <x:v>9358</x:v>
      </x:c>
      <x:c r="S164" s="201" t="n">
        <x:v>0</x:v>
      </x:c>
      <x:c r="T164" s="201" t="n">
        <x:v>0</x:v>
      </x:c>
      <x:c r="U164" s="201" t="n">
        <x:v>0</x:v>
      </x:c>
      <x:c r="V164" s="201" t="n">
        <x:v>12800</x:v>
      </x:c>
      <x:c r="W164" s="201" t="n">
        <x:v>0</x:v>
      </x:c>
      <x:c r="X164" s="201" t="n">
        <x:v>1391</x:v>
      </x:c>
      <x:c r="Y164" s="201" t="n">
        <x:v>0</x:v>
      </x:c>
      <x:c r="Z164" s="201" t="n">
        <x:v>0</x:v>
      </x:c>
      <x:c r="AA164" s="201" t="n">
        <x:v>0</x:v>
      </x:c>
    </x:row>
    <x:row r="165">
      <x:c r="H165" t="str">
        <x:v>106190524</x:v>
      </x:c>
      <x:c r="I165" t="str">
        <x:v>MISSION COMMUNITY HOSPITAL - PANORAMA</x:v>
      </x:c>
      <x:c r="J165" s="201" t="n">
        <x:v>85</x:v>
      </x:c>
      <x:c r="K165" s="201" t="n">
        <x:v>0</x:v>
      </x:c>
      <x:c r="L165" s="201" t="n">
        <x:v>60</x:v>
      </x:c>
      <x:c r="M165" s="201" t="n">
        <x:v>0</x:v>
      </x:c>
      <x:c r="N165" s="201" t="n">
        <x:v>0</x:v>
      </x:c>
      <x:c r="O165" s="201" t="n">
        <x:v>0</x:v>
      </x:c>
      <x:c r="P165" s="201" t="n">
        <x:v>21588</x:v>
      </x:c>
      <x:c r="Q165" s="201" t="n">
        <x:v>0</x:v>
      </x:c>
      <x:c r="R165" s="201" t="n">
        <x:v>19688</x:v>
      </x:c>
      <x:c r="S165" s="201" t="n">
        <x:v>0</x:v>
      </x:c>
      <x:c r="T165" s="201" t="n">
        <x:v>0</x:v>
      </x:c>
      <x:c r="U165" s="201" t="n">
        <x:v>0</x:v>
      </x:c>
      <x:c r="V165" s="201" t="n">
        <x:v>3638</x:v>
      </x:c>
      <x:c r="W165" s="201" t="n">
        <x:v>0</x:v>
      </x:c>
      <x:c r="X165" s="201" t="n">
        <x:v>2015</x:v>
      </x:c>
      <x:c r="Y165" s="201" t="n">
        <x:v>0</x:v>
      </x:c>
      <x:c r="Z165" s="201" t="n">
        <x:v>0</x:v>
      </x:c>
      <x:c r="AA165" s="201" t="n">
        <x:v>0</x:v>
      </x:c>
    </x:row>
    <x:row r="166">
      <x:c r="H166" t="str">
        <x:v>106254005</x:v>
      </x:c>
      <x:c r="I166" t="str">
        <x:v>MODOC MEDICAL CENTER</x:v>
      </x:c>
      <x:c r="J166" s="201" t="n">
        <x:v>8</x:v>
      </x:c>
      <x:c r="K166" s="201" t="n">
        <x:v>50</x:v>
      </x:c>
      <x:c r="L166" s="201" t="n">
        <x:v>0</x:v>
      </x:c>
      <x:c r="M166" s="201" t="n">
        <x:v>0</x:v>
      </x:c>
      <x:c r="N166" s="201" t="n">
        <x:v>0</x:v>
      </x:c>
      <x:c r="O166" s="201" t="n">
        <x:v>0</x:v>
      </x:c>
      <x:c r="P166" s="201" t="n">
        <x:v>1683</x:v>
      </x:c>
      <x:c r="Q166" s="201" t="n">
        <x:v>17563</x:v>
      </x:c>
      <x:c r="R166" s="201" t="n">
        <x:v>0</x:v>
      </x:c>
      <x:c r="S166" s="201" t="n">
        <x:v>0</x:v>
      </x:c>
      <x:c r="T166" s="201" t="n">
        <x:v>0</x:v>
      </x:c>
      <x:c r="U166" s="201" t="n">
        <x:v>0</x:v>
      </x:c>
      <x:c r="V166" s="201" t="n">
        <x:v>317</x:v>
      </x:c>
      <x:c r="W166" s="201" t="n">
        <x:v>23</x:v>
      </x:c>
      <x:c r="X166" s="201" t="n">
        <x:v>0</x:v>
      </x:c>
      <x:c r="Y166" s="201" t="n">
        <x:v>0</x:v>
      </x:c>
      <x:c r="Z166" s="201" t="n">
        <x:v>0</x:v>
      </x:c>
      <x:c r="AA166" s="201" t="n">
        <x:v>0</x:v>
      </x:c>
    </x:row>
    <x:row r="167">
      <x:c r="H167" t="str">
        <x:v>106190541</x:v>
      </x:c>
      <x:c r="I167" t="str">
        <x:v>MONROVIA MEMORIAL HOSPITAL</x:v>
      </x:c>
      <x:c r="J167" s="201" t="n">
        <x:v>49</x:v>
      </x:c>
      <x:c r="K167" s="201" t="n">
        <x:v>0</x:v>
      </x:c>
      <x:c r="L167" s="201" t="n">
        <x:v>0</x:v>
      </x:c>
      <x:c r="M167" s="201" t="n">
        <x:v>0</x:v>
      </x:c>
      <x:c r="N167" s="201" t="n">
        <x:v>0</x:v>
      </x:c>
      <x:c r="O167" s="201" t="n">
        <x:v>0</x:v>
      </x:c>
      <x:c r="P167" s="201" t="n">
        <x:v>8279</x:v>
      </x:c>
      <x:c r="Q167" s="201" t="n">
        <x:v>0</x:v>
      </x:c>
      <x:c r="R167" s="201" t="n">
        <x:v>0</x:v>
      </x:c>
      <x:c r="S167" s="201" t="n">
        <x:v>0</x:v>
      </x:c>
      <x:c r="T167" s="201" t="n">
        <x:v>0</x:v>
      </x:c>
      <x:c r="U167" s="201" t="n">
        <x:v>0</x:v>
      </x:c>
      <x:c r="V167" s="201" t="n">
        <x:v>408</x:v>
      </x:c>
      <x:c r="W167" s="201" t="n">
        <x:v>0</x:v>
      </x:c>
      <x:c r="X167" s="201" t="n">
        <x:v>0</x:v>
      </x:c>
      <x:c r="Y167" s="201" t="n">
        <x:v>0</x:v>
      </x:c>
      <x:c r="Z167" s="201" t="n">
        <x:v>0</x:v>
      </x:c>
      <x:c r="AA167" s="201" t="n">
        <x:v>0</x:v>
      </x:c>
    </x:row>
    <x:row r="168">
      <x:c r="H168" t="str">
        <x:v>106361166</x:v>
      </x:c>
      <x:c r="I168" t="str">
        <x:v>MONTCLAIR HOSPITAL MEDICAL CENTER</x:v>
      </x:c>
      <x:c r="J168" s="201" t="n">
        <x:v>122</x:v>
      </x:c>
      <x:c r="K168" s="201" t="n">
        <x:v>0</x:v>
      </x:c>
      <x:c r="L168" s="201" t="n">
        <x:v>0</x:v>
      </x:c>
      <x:c r="M168" s="201" t="n">
        <x:v>0</x:v>
      </x:c>
      <x:c r="N168" s="201" t="n">
        <x:v>0</x:v>
      </x:c>
      <x:c r="O168" s="201" t="n">
        <x:v>0</x:v>
      </x:c>
      <x:c r="P168" s="201" t="n">
        <x:v>11099</x:v>
      </x:c>
      <x:c r="Q168" s="201" t="n">
        <x:v>0</x:v>
      </x:c>
      <x:c r="R168" s="201" t="n">
        <x:v>0</x:v>
      </x:c>
      <x:c r="S168" s="201" t="n">
        <x:v>0</x:v>
      </x:c>
      <x:c r="T168" s="201" t="n">
        <x:v>0</x:v>
      </x:c>
      <x:c r="U168" s="201" t="n">
        <x:v>0</x:v>
      </x:c>
      <x:c r="V168" s="201" t="n">
        <x:v>2919</x:v>
      </x:c>
      <x:c r="W168" s="201" t="n">
        <x:v>0</x:v>
      </x:c>
      <x:c r="X168" s="201" t="n">
        <x:v>0</x:v>
      </x:c>
      <x:c r="Y168" s="201" t="n">
        <x:v>0</x:v>
      </x:c>
      <x:c r="Z168" s="201" t="n">
        <x:v>0</x:v>
      </x:c>
      <x:c r="AA168" s="201" t="n">
        <x:v>0</x:v>
      </x:c>
    </x:row>
    <x:row r="169">
      <x:c r="H169" t="str">
        <x:v>106190547</x:v>
      </x:c>
      <x:c r="I169" t="str">
        <x:v>MONTEREY PARK HOSPITAL</x:v>
      </x:c>
      <x:c r="J169" s="201" t="n">
        <x:v>101</x:v>
      </x:c>
      <x:c r="K169" s="201" t="n">
        <x:v>0</x:v>
      </x:c>
      <x:c r="L169" s="201" t="n">
        <x:v>0</x:v>
      </x:c>
      <x:c r="M169" s="201" t="n">
        <x:v>0</x:v>
      </x:c>
      <x:c r="N169" s="201" t="n">
        <x:v>0</x:v>
      </x:c>
      <x:c r="O169" s="201" t="n">
        <x:v>0</x:v>
      </x:c>
      <x:c r="P169" s="201" t="n">
        <x:v>15601</x:v>
      </x:c>
      <x:c r="Q169" s="201" t="n">
        <x:v>0</x:v>
      </x:c>
      <x:c r="R169" s="201" t="n">
        <x:v>0</x:v>
      </x:c>
      <x:c r="S169" s="201" t="n">
        <x:v>0</x:v>
      </x:c>
      <x:c r="T169" s="201" t="n">
        <x:v>0</x:v>
      </x:c>
      <x:c r="U169" s="201" t="n">
        <x:v>0</x:v>
      </x:c>
      <x:c r="V169" s="201" t="n">
        <x:v>3131</x:v>
      </x:c>
      <x:c r="W169" s="201" t="n">
        <x:v>0</x:v>
      </x:c>
      <x:c r="X169" s="201" t="n">
        <x:v>0</x:v>
      </x:c>
      <x:c r="Y169" s="201" t="n">
        <x:v>0</x:v>
      </x:c>
      <x:c r="Z169" s="201" t="n">
        <x:v>0</x:v>
      </x:c>
      <x:c r="AA169" s="201" t="n">
        <x:v>0</x:v>
      </x:c>
    </x:row>
    <x:row r="170">
      <x:c r="H170" t="str">
        <x:v>106190552</x:v>
      </x:c>
      <x:c r="I170" t="str">
        <x:v>MOTION PICTURE AND TELEVISION HOSPITAL</x:v>
      </x:c>
      <x:c r="J170" s="201" t="n">
        <x:v>0</x:v>
      </x:c>
      <x:c r="K170" s="201" t="n">
        <x:v>110</x:v>
      </x:c>
      <x:c r="L170" s="201" t="n">
        <x:v>12</x:v>
      </x:c>
      <x:c r="M170" s="201" t="n">
        <x:v>0</x:v>
      </x:c>
      <x:c r="N170" s="201" t="n">
        <x:v>0</x:v>
      </x:c>
      <x:c r="O170" s="201" t="n">
        <x:v>155</x:v>
      </x:c>
      <x:c r="P170" s="201" t="n">
        <x:v>0</x:v>
      </x:c>
      <x:c r="Q170" s="201" t="n">
        <x:v>31771</x:v>
      </x:c>
      <x:c r="R170" s="201" t="n">
        <x:v>3866</x:v>
      </x:c>
      <x:c r="S170" s="201" t="n">
        <x:v>0</x:v>
      </x:c>
      <x:c r="T170" s="201" t="n">
        <x:v>0</x:v>
      </x:c>
      <x:c r="U170" s="201" t="n">
        <x:v>35297</x:v>
      </x:c>
      <x:c r="V170" s="201" t="n">
        <x:v>0</x:v>
      </x:c>
      <x:c r="W170" s="201" t="n">
        <x:v>32</x:v>
      </x:c>
      <x:c r="X170" s="201" t="n">
        <x:v>193</x:v>
      </x:c>
      <x:c r="Y170" s="201" t="n">
        <x:v>0</x:v>
      </x:c>
      <x:c r="Z170" s="201" t="n">
        <x:v>0</x:v>
      </x:c>
      <x:c r="AA170" s="201" t="n">
        <x:v>17</x:v>
      </x:c>
    </x:row>
    <x:row r="171">
      <x:c r="H171" t="str">
        <x:v>106361266</x:v>
      </x:c>
      <x:c r="I171" t="str">
        <x:v>MOUNTAINS COMMUNITY HOSPITAL</x:v>
      </x:c>
      <x:c r="J171" s="201" t="n">
        <x:v>17</x:v>
      </x:c>
      <x:c r="K171" s="201" t="n">
        <x:v>20</x:v>
      </x:c>
      <x:c r="L171" s="201" t="n">
        <x:v>0</x:v>
      </x:c>
      <x:c r="M171" s="201" t="n">
        <x:v>0</x:v>
      </x:c>
      <x:c r="N171" s="201" t="n">
        <x:v>0</x:v>
      </x:c>
      <x:c r="O171" s="201" t="n">
        <x:v>0</x:v>
      </x:c>
      <x:c r="P171" s="201" t="n">
        <x:v>982</x:v>
      </x:c>
      <x:c r="Q171" s="201" t="n">
        <x:v>7124</x:v>
      </x:c>
      <x:c r="R171" s="201" t="n">
        <x:v>0</x:v>
      </x:c>
      <x:c r="S171" s="201" t="n">
        <x:v>0</x:v>
      </x:c>
      <x:c r="T171" s="201" t="n">
        <x:v>0</x:v>
      </x:c>
      <x:c r="U171" s="201" t="n">
        <x:v>0</x:v>
      </x:c>
      <x:c r="V171" s="201" t="n">
        <x:v>267</x:v>
      </x:c>
      <x:c r="W171" s="201" t="n">
        <x:v>4</x:v>
      </x:c>
      <x:c r="X171" s="201" t="n">
        <x:v>0</x:v>
      </x:c>
      <x:c r="Y171" s="201" t="n">
        <x:v>0</x:v>
      </x:c>
      <x:c r="Z171" s="201" t="n">
        <x:v>0</x:v>
      </x:c>
      <x:c r="AA171" s="201" t="n">
        <x:v>0</x:v>
      </x:c>
    </x:row>
    <x:row r="172">
      <x:c r="H172" t="str">
        <x:v>106274043</x:v>
      </x:c>
      <x:c r="I172" t="str">
        <x:v>NATIVIDAD MEDICAL CENTER</x:v>
      </x:c>
      <x:c r="J172" s="201" t="n">
        <x:v>122</x:v>
      </x:c>
      <x:c r="K172" s="201" t="n">
        <x:v>0</x:v>
      </x:c>
      <x:c r="L172" s="201" t="n">
        <x:v>22</x:v>
      </x:c>
      <x:c r="M172" s="201" t="n">
        <x:v>28</x:v>
      </x:c>
      <x:c r="N172" s="201" t="n">
        <x:v>0</x:v>
      </x:c>
      <x:c r="O172" s="201" t="n">
        <x:v>0</x:v>
      </x:c>
      <x:c r="P172" s="201" t="n">
        <x:v>32861</x:v>
      </x:c>
      <x:c r="Q172" s="201" t="n">
        <x:v>0</x:v>
      </x:c>
      <x:c r="R172" s="201" t="n">
        <x:v>5547</x:v>
      </x:c>
      <x:c r="S172" s="201" t="n">
        <x:v>9344</x:v>
      </x:c>
      <x:c r="T172" s="201" t="n">
        <x:v>0</x:v>
      </x:c>
      <x:c r="U172" s="201" t="n">
        <x:v>0</x:v>
      </x:c>
      <x:c r="V172" s="201" t="n">
        <x:v>7680</x:v>
      </x:c>
      <x:c r="W172" s="201" t="n">
        <x:v>0</x:v>
      </x:c>
      <x:c r="X172" s="201" t="n">
        <x:v>635</x:v>
      </x:c>
      <x:c r="Y172" s="201" t="n">
        <x:v>708</x:v>
      </x:c>
      <x:c r="Z172" s="201" t="n">
        <x:v>0</x:v>
      </x:c>
      <x:c r="AA172" s="201" t="n">
        <x:v>0</x:v>
      </x:c>
    </x:row>
    <x:row r="173">
      <x:c r="H173" t="str">
        <x:v>106481357</x:v>
      </x:c>
      <x:c r="I173" t="str">
        <x:v>NORTHBAY MEDICAL CENTER</x:v>
      </x:c>
      <x:c r="J173" s="201" t="n">
        <x:v>204</x:v>
      </x:c>
      <x:c r="K173" s="201" t="n">
        <x:v>0</x:v>
      </x:c>
      <x:c r="L173" s="201" t="n">
        <x:v>0</x:v>
      </x:c>
      <x:c r="M173" s="201" t="n">
        <x:v>0</x:v>
      </x:c>
      <x:c r="N173" s="201" t="n">
        <x:v>0</x:v>
      </x:c>
      <x:c r="O173" s="201" t="n">
        <x:v>0</x:v>
      </x:c>
      <x:c r="P173" s="201" t="n">
        <x:v>49368</x:v>
      </x:c>
      <x:c r="Q173" s="201" t="n">
        <x:v>0</x:v>
      </x:c>
      <x:c r="R173" s="201" t="n">
        <x:v>0</x:v>
      </x:c>
      <x:c r="S173" s="201" t="n">
        <x:v>0</x:v>
      </x:c>
      <x:c r="T173" s="201" t="n">
        <x:v>0</x:v>
      </x:c>
      <x:c r="U173" s="201" t="n">
        <x:v>0</x:v>
      </x:c>
      <x:c r="V173" s="201" t="n">
        <x:v>10531</x:v>
      </x:c>
      <x:c r="W173" s="201" t="n">
        <x:v>0</x:v>
      </x:c>
      <x:c r="X173" s="201" t="n">
        <x:v>0</x:v>
      </x:c>
      <x:c r="Y173" s="201" t="n">
        <x:v>0</x:v>
      </x:c>
      <x:c r="Z173" s="201" t="n">
        <x:v>0</x:v>
      </x:c>
      <x:c r="AA173" s="201" t="n">
        <x:v>0</x:v>
      </x:c>
    </x:row>
    <x:row r="174">
      <x:c r="H174" t="str">
        <x:v>106141273</x:v>
      </x:c>
      <x:c r="I174" t="str">
        <x:v>NORTHERN INYO HOSPITAL</x:v>
      </x:c>
      <x:c r="J174" s="201" t="n">
        <x:v>25</x:v>
      </x:c>
      <x:c r="K174" s="201" t="n">
        <x:v>0</x:v>
      </x:c>
      <x:c r="L174" s="201" t="n">
        <x:v>0</x:v>
      </x:c>
      <x:c r="M174" s="201" t="n">
        <x:v>0</x:v>
      </x:c>
      <x:c r="N174" s="201" t="n">
        <x:v>0</x:v>
      </x:c>
      <x:c r="O174" s="201" t="n">
        <x:v>0</x:v>
      </x:c>
      <x:c r="P174" s="201" t="n">
        <x:v>2206</x:v>
      </x:c>
      <x:c r="Q174" s="201" t="n">
        <x:v>0</x:v>
      </x:c>
      <x:c r="R174" s="201" t="n">
        <x:v>0</x:v>
      </x:c>
      <x:c r="S174" s="201" t="n">
        <x:v>0</x:v>
      </x:c>
      <x:c r="T174" s="201" t="n">
        <x:v>0</x:v>
      </x:c>
      <x:c r="U174" s="201" t="n">
        <x:v>0</x:v>
      </x:c>
      <x:c r="V174" s="201" t="n">
        <x:v>803</x:v>
      </x:c>
      <x:c r="W174" s="201" t="n">
        <x:v>0</x:v>
      </x:c>
      <x:c r="X174" s="201" t="n">
        <x:v>0</x:v>
      </x:c>
      <x:c r="Y174" s="201" t="n">
        <x:v>0</x:v>
      </x:c>
      <x:c r="Z174" s="201" t="n">
        <x:v>0</x:v>
      </x:c>
      <x:c r="AA174" s="201" t="n">
        <x:v>0</x:v>
      </x:c>
    </x:row>
    <x:row r="175">
      <x:c r="H175" t="str">
        <x:v>106190568</x:v>
      </x:c>
      <x:c r="I175" t="str">
        <x:v>NORTHRIDGE HOSPITAL MEDICAL CENTER</x:v>
      </x:c>
      <x:c r="J175" s="201" t="n">
        <x:v>318</x:v>
      </x:c>
      <x:c r="K175" s="201" t="n">
        <x:v>0</x:v>
      </x:c>
      <x:c r="L175" s="201" t="n">
        <x:v>40</x:v>
      </x:c>
      <x:c r="M175" s="201" t="n">
        <x:v>36</x:v>
      </x:c>
      <x:c r="N175" s="201" t="n">
        <x:v>0</x:v>
      </x:c>
      <x:c r="O175" s="201" t="n">
        <x:v>0</x:v>
      </x:c>
      <x:c r="P175" s="201" t="n">
        <x:v>66978</x:v>
      </x:c>
      <x:c r="Q175" s="201" t="n">
        <x:v>0</x:v>
      </x:c>
      <x:c r="R175" s="201" t="n">
        <x:v>8420</x:v>
      </x:c>
      <x:c r="S175" s="201" t="n">
        <x:v>8143</x:v>
      </x:c>
      <x:c r="T175" s="201" t="n">
        <x:v>0</x:v>
      </x:c>
      <x:c r="U175" s="201" t="n">
        <x:v>0</x:v>
      </x:c>
      <x:c r="V175" s="201" t="n">
        <x:v>13579</x:v>
      </x:c>
      <x:c r="W175" s="201" t="n">
        <x:v>0</x:v>
      </x:c>
      <x:c r="X175" s="201" t="n">
        <x:v>1334</x:v>
      </x:c>
      <x:c r="Y175" s="201" t="n">
        <x:v>484</x:v>
      </x:c>
      <x:c r="Z175" s="201" t="n">
        <x:v>0</x:v>
      </x:c>
      <x:c r="AA175" s="201" t="n">
        <x:v>0</x:v>
      </x:c>
    </x:row>
    <x:row r="176">
      <x:c r="H176" t="str">
        <x:v>106214034</x:v>
      </x:c>
      <x:c r="I176" t="str">
        <x:v>NOVATO COMMUNITY HOSPITAL</x:v>
      </x:c>
      <x:c r="J176" s="201" t="n">
        <x:v>47</x:v>
      </x:c>
      <x:c r="K176" s="201" t="n">
        <x:v>0</x:v>
      </x:c>
      <x:c r="L176" s="201" t="n">
        <x:v>0</x:v>
      </x:c>
      <x:c r="M176" s="201" t="n">
        <x:v>0</x:v>
      </x:c>
      <x:c r="N176" s="201" t="n">
        <x:v>0</x:v>
      </x:c>
      <x:c r="O176" s="201" t="n">
        <x:v>0</x:v>
      </x:c>
      <x:c r="P176" s="201" t="n">
        <x:v>6417</x:v>
      </x:c>
      <x:c r="Q176" s="201" t="n">
        <x:v>0</x:v>
      </x:c>
      <x:c r="R176" s="201" t="n">
        <x:v>0</x:v>
      </x:c>
      <x:c r="S176" s="201" t="n">
        <x:v>0</x:v>
      </x:c>
      <x:c r="T176" s="201" t="n">
        <x:v>0</x:v>
      </x:c>
      <x:c r="U176" s="201" t="n">
        <x:v>0</x:v>
      </x:c>
      <x:c r="V176" s="201" t="n">
        <x:v>1908</x:v>
      </x:c>
      <x:c r="W176" s="201" t="n">
        <x:v>0</x:v>
      </x:c>
      <x:c r="X176" s="201" t="n">
        <x:v>0</x:v>
      </x:c>
      <x:c r="Y176" s="201" t="n">
        <x:v>0</x:v>
      </x:c>
      <x:c r="Z176" s="201" t="n">
        <x:v>0</x:v>
      </x:c>
      <x:c r="AA176" s="201" t="n">
        <x:v>0</x:v>
      </x:c>
    </x:row>
    <x:row r="177">
      <x:c r="H177" t="str">
        <x:v>106500967</x:v>
      </x:c>
      <x:c r="I177" t="str">
        <x:v>OAK VALLEY HOSPITAL DISTRICT</x:v>
      </x:c>
      <x:c r="J177" s="201" t="n">
        <x:v>35</x:v>
      </x:c>
      <x:c r="K177" s="201" t="n">
        <x:v>115</x:v>
      </x:c>
      <x:c r="L177" s="201" t="n">
        <x:v>0</x:v>
      </x:c>
      <x:c r="M177" s="201" t="n">
        <x:v>0</x:v>
      </x:c>
      <x:c r="N177" s="201" t="n">
        <x:v>0</x:v>
      </x:c>
      <x:c r="O177" s="201" t="n">
        <x:v>0</x:v>
      </x:c>
      <x:c r="P177" s="201" t="n">
        <x:v>1979</x:v>
      </x:c>
      <x:c r="Q177" s="201" t="n">
        <x:v>31157</x:v>
      </x:c>
      <x:c r="R177" s="201" t="n">
        <x:v>0</x:v>
      </x:c>
      <x:c r="S177" s="201" t="n">
        <x:v>0</x:v>
      </x:c>
      <x:c r="T177" s="201" t="n">
        <x:v>0</x:v>
      </x:c>
      <x:c r="U177" s="201" t="n">
        <x:v>0</x:v>
      </x:c>
      <x:c r="V177" s="201" t="n">
        <x:v>537</x:v>
      </x:c>
      <x:c r="W177" s="201" t="n">
        <x:v>147</x:v>
      </x:c>
      <x:c r="X177" s="201" t="n">
        <x:v>0</x:v>
      </x:c>
      <x:c r="Y177" s="201" t="n">
        <x:v>0</x:v>
      </x:c>
      <x:c r="Z177" s="201" t="n">
        <x:v>0</x:v>
      </x:c>
      <x:c r="AA177" s="201" t="n">
        <x:v>0</x:v>
      </x:c>
    </x:row>
    <x:row r="178">
      <x:c r="H178" t="str">
        <x:v>106301566</x:v>
      </x:c>
      <x:c r="I178" t="str">
        <x:v>ORANGE COUNTY GLOBAL MEDICAL CENTER</x:v>
      </x:c>
      <x:c r="J178" s="201" t="n">
        <x:v>256</x:v>
      </x:c>
      <x:c r="K178" s="201" t="n">
        <x:v>0</x:v>
      </x:c>
      <x:c r="L178" s="201" t="n">
        <x:v>0</x:v>
      </x:c>
      <x:c r="M178" s="201" t="n">
        <x:v>0</x:v>
      </x:c>
      <x:c r="N178" s="201" t="n">
        <x:v>0</x:v>
      </x:c>
      <x:c r="O178" s="201" t="n">
        <x:v>0</x:v>
      </x:c>
      <x:c r="P178" s="201" t="n">
        <x:v>51009</x:v>
      </x:c>
      <x:c r="Q178" s="201" t="n">
        <x:v>0</x:v>
      </x:c>
      <x:c r="R178" s="201" t="n">
        <x:v>0</x:v>
      </x:c>
      <x:c r="S178" s="201" t="n">
        <x:v>0</x:v>
      </x:c>
      <x:c r="T178" s="201" t="n">
        <x:v>0</x:v>
      </x:c>
      <x:c r="U178" s="201" t="n">
        <x:v>0</x:v>
      </x:c>
      <x:c r="V178" s="201" t="n">
        <x:v>9385</x:v>
      </x:c>
      <x:c r="W178" s="201" t="n">
        <x:v>0</x:v>
      </x:c>
      <x:c r="X178" s="201" t="n">
        <x:v>0</x:v>
      </x:c>
      <x:c r="Y178" s="201" t="n">
        <x:v>0</x:v>
      </x:c>
      <x:c r="Z178" s="201" t="n">
        <x:v>0</x:v>
      </x:c>
      <x:c r="AA178" s="201" t="n">
        <x:v>0</x:v>
      </x:c>
    </x:row>
    <x:row r="179">
      <x:c r="H179" t="str">
        <x:v>106040802</x:v>
      </x:c>
      <x:c r="I179" t="str">
        <x:v>ORCHARD HOSPITAL</x:v>
      </x:c>
      <x:c r="J179" s="201" t="n">
        <x:v>24</x:v>
      </x:c>
      <x:c r="K179" s="201" t="n">
        <x:v>0</x:v>
      </x:c>
      <x:c r="L179" s="201" t="n">
        <x:v>0</x:v>
      </x:c>
      <x:c r="M179" s="201" t="n">
        <x:v>0</x:v>
      </x:c>
      <x:c r="N179" s="201" t="n">
        <x:v>0</x:v>
      </x:c>
      <x:c r="O179" s="201" t="n">
        <x:v>0</x:v>
      </x:c>
      <x:c r="P179" s="201" t="n">
        <x:v>6089</x:v>
      </x:c>
      <x:c r="Q179" s="201" t="n">
        <x:v>0</x:v>
      </x:c>
      <x:c r="R179" s="201" t="n">
        <x:v>0</x:v>
      </x:c>
      <x:c r="S179" s="201" t="n">
        <x:v>0</x:v>
      </x:c>
      <x:c r="T179" s="201" t="n">
        <x:v>0</x:v>
      </x:c>
      <x:c r="U179" s="201" t="n">
        <x:v>0</x:v>
      </x:c>
      <x:c r="V179" s="201" t="n">
        <x:v>543</x:v>
      </x:c>
      <x:c r="W179" s="201" t="n">
        <x:v>0</x:v>
      </x:c>
      <x:c r="X179" s="201" t="n">
        <x:v>0</x:v>
      </x:c>
      <x:c r="Y179" s="201" t="n">
        <x:v>0</x:v>
      </x:c>
      <x:c r="Z179" s="201" t="n">
        <x:v>0</x:v>
      </x:c>
      <x:c r="AA179" s="201" t="n">
        <x:v>0</x:v>
      </x:c>
    </x:row>
    <x:row r="180">
      <x:c r="H180" t="str">
        <x:v>106040937</x:v>
      </x:c>
      <x:c r="I180" t="str">
        <x:v>OROVILLE HOSPITAL</x:v>
      </x:c>
      <x:c r="J180" s="201" t="n">
        <x:v>153</x:v>
      </x:c>
      <x:c r="K180" s="201" t="n">
        <x:v>126</x:v>
      </x:c>
      <x:c r="L180" s="201" t="n">
        <x:v>0</x:v>
      </x:c>
      <x:c r="M180" s="201" t="n">
        <x:v>0</x:v>
      </x:c>
      <x:c r="N180" s="201" t="n">
        <x:v>0</x:v>
      </x:c>
      <x:c r="O180" s="201" t="n">
        <x:v>0</x:v>
      </x:c>
      <x:c r="P180" s="201" t="n">
        <x:v>40315</x:v>
      </x:c>
      <x:c r="Q180" s="201" t="n">
        <x:v>39887</x:v>
      </x:c>
      <x:c r="R180" s="201" t="n">
        <x:v>0</x:v>
      </x:c>
      <x:c r="S180" s="201" t="n">
        <x:v>0</x:v>
      </x:c>
      <x:c r="T180" s="201" t="n">
        <x:v>0</x:v>
      </x:c>
      <x:c r="U180" s="201" t="n">
        <x:v>0</x:v>
      </x:c>
      <x:c r="V180" s="201" t="n">
        <x:v>11475</x:v>
      </x:c>
      <x:c r="W180" s="201" t="n">
        <x:v>887</x:v>
      </x:c>
      <x:c r="X180" s="201" t="n">
        <x:v>0</x:v>
      </x:c>
      <x:c r="Y180" s="201" t="n">
        <x:v>0</x:v>
      </x:c>
      <x:c r="Z180" s="201" t="n">
        <x:v>0</x:v>
      </x:c>
      <x:c r="AA180" s="201" t="n">
        <x:v>0</x:v>
      </x:c>
    </x:row>
    <x:row r="181">
      <x:c r="H181" t="str">
        <x:v>106190696</x:v>
      </x:c>
      <x:c r="I181" t="str">
        <x:v>PACIFICA HOSPITAL OF THE VALLEY</x:v>
      </x:c>
      <x:c r="J181" s="201" t="n">
        <x:v>79</x:v>
      </x:c>
      <x:c r="K181" s="201" t="n">
        <x:v>98</x:v>
      </x:c>
      <x:c r="L181" s="201" t="n">
        <x:v>54</x:v>
      </x:c>
      <x:c r="M181" s="201" t="n">
        <x:v>0</x:v>
      </x:c>
      <x:c r="N181" s="201" t="n">
        <x:v>0</x:v>
      </x:c>
      <x:c r="O181" s="201" t="n">
        <x:v>0</x:v>
      </x:c>
      <x:c r="P181" s="201" t="n">
        <x:v>13364</x:v>
      </x:c>
      <x:c r="Q181" s="201" t="n">
        <x:v>22597</x:v>
      </x:c>
      <x:c r="R181" s="201" t="n">
        <x:v>13708</x:v>
      </x:c>
      <x:c r="S181" s="201" t="n">
        <x:v>0</x:v>
      </x:c>
      <x:c r="T181" s="201" t="n">
        <x:v>0</x:v>
      </x:c>
      <x:c r="U181" s="201" t="n">
        <x:v>0</x:v>
      </x:c>
      <x:c r="V181" s="201" t="n">
        <x:v>1242</x:v>
      </x:c>
      <x:c r="W181" s="201" t="n">
        <x:v>43</x:v>
      </x:c>
      <x:c r="X181" s="201" t="n">
        <x:v>1721</x:v>
      </x:c>
      <x:c r="Y181" s="201" t="n">
        <x:v>0</x:v>
      </x:c>
      <x:c r="Z181" s="201" t="n">
        <x:v>0</x:v>
      </x:c>
      <x:c r="AA181" s="201" t="n">
        <x:v>0</x:v>
      </x:c>
    </x:row>
    <x:row r="182">
      <x:c r="H182" t="str">
        <x:v>106196405</x:v>
      </x:c>
      <x:c r="I182" t="str">
        <x:v>PALMDALE REGIONAL MEDICAL CENTER</x:v>
      </x:c>
      <x:c r="J182" s="201" t="n">
        <x:v>157</x:v>
      </x:c>
      <x:c r="K182" s="201" t="n">
        <x:v>0</x:v>
      </x:c>
      <x:c r="L182" s="201" t="n">
        <x:v>0</x:v>
      </x:c>
      <x:c r="M182" s="201" t="n">
        <x:v>27</x:v>
      </x:c>
      <x:c r="N182" s="201" t="n">
        <x:v>0</x:v>
      </x:c>
      <x:c r="O182" s="201" t="n">
        <x:v>0</x:v>
      </x:c>
      <x:c r="P182" s="201" t="n">
        <x:v>44486</x:v>
      </x:c>
      <x:c r="Q182" s="201" t="n">
        <x:v>0</x:v>
      </x:c>
      <x:c r="R182" s="201" t="n">
        <x:v>0</x:v>
      </x:c>
      <x:c r="S182" s="201" t="n">
        <x:v>8463</x:v>
      </x:c>
      <x:c r="T182" s="201" t="n">
        <x:v>0</x:v>
      </x:c>
      <x:c r="U182" s="201" t="n">
        <x:v>0</x:v>
      </x:c>
      <x:c r="V182" s="201" t="n">
        <x:v>9558</x:v>
      </x:c>
      <x:c r="W182" s="201" t="n">
        <x:v>0</x:v>
      </x:c>
      <x:c r="X182" s="201" t="n">
        <x:v>0</x:v>
      </x:c>
      <x:c r="Y182" s="201" t="n">
        <x:v>634</x:v>
      </x:c>
      <x:c r="Z182" s="201" t="n">
        <x:v>0</x:v>
      </x:c>
      <x:c r="AA182" s="201" t="n">
        <x:v>0</x:v>
      </x:c>
    </x:row>
    <x:row r="183">
      <x:c r="H183" t="str">
        <x:v>106331288</x:v>
      </x:c>
      <x:c r="I183" t="str">
        <x:v>PALO VERDE HOSPITAL</x:v>
      </x:c>
      <x:c r="J183" s="201" t="n">
        <x:v>25</x:v>
      </x:c>
      <x:c r="K183" s="201" t="n">
        <x:v>0</x:v>
      </x:c>
      <x:c r="L183" s="201" t="n">
        <x:v>0</x:v>
      </x:c>
      <x:c r="M183" s="201" t="n">
        <x:v>0</x:v>
      </x:c>
      <x:c r="N183" s="201" t="n">
        <x:v>0</x:v>
      </x:c>
      <x:c r="O183" s="201" t="n">
        <x:v>0</x:v>
      </x:c>
      <x:c r="P183" s="201" t="n">
        <x:v>1338</x:v>
      </x:c>
      <x:c r="Q183" s="201" t="n">
        <x:v>0</x:v>
      </x:c>
      <x:c r="R183" s="201" t="n">
        <x:v>0</x:v>
      </x:c>
      <x:c r="S183" s="201" t="n">
        <x:v>0</x:v>
      </x:c>
      <x:c r="T183" s="201" t="n">
        <x:v>0</x:v>
      </x:c>
      <x:c r="U183" s="201" t="n">
        <x:v>0</x:v>
      </x:c>
      <x:c r="V183" s="201" t="n">
        <x:v>409</x:v>
      </x:c>
      <x:c r="W183" s="201" t="n">
        <x:v>0</x:v>
      </x:c>
      <x:c r="X183" s="201" t="n">
        <x:v>0</x:v>
      </x:c>
      <x:c r="Y183" s="201" t="n">
        <x:v>0</x:v>
      </x:c>
      <x:c r="Z183" s="201" t="n">
        <x:v>0</x:v>
      </x:c>
      <x:c r="AA183" s="201" t="n">
        <x:v>0</x:v>
      </x:c>
    </x:row>
    <x:row r="184">
      <x:c r="H184" t="str">
        <x:v>106374382</x:v>
      </x:c>
      <x:c r="I184" t="str">
        <x:v>PALOMAR MEDICAL CENTER</x:v>
      </x:c>
      <x:c r="J184" s="201" t="n">
        <x:v>292</x:v>
      </x:c>
      <x:c r="K184" s="201" t="n">
        <x:v>0</x:v>
      </x:c>
      <x:c r="L184" s="201" t="n">
        <x:v>0</x:v>
      </x:c>
      <x:c r="M184" s="201" t="n">
        <x:v>0</x:v>
      </x:c>
      <x:c r="N184" s="201" t="n">
        <x:v>0</x:v>
      </x:c>
      <x:c r="O184" s="201" t="n">
        <x:v>0</x:v>
      </x:c>
      <x:c r="P184" s="201" t="n">
        <x:v>81211</x:v>
      </x:c>
      <x:c r="Q184" s="201" t="n">
        <x:v>0</x:v>
      </x:c>
      <x:c r="R184" s="201" t="n">
        <x:v>0</x:v>
      </x:c>
      <x:c r="S184" s="201" t="n">
        <x:v>0</x:v>
      </x:c>
      <x:c r="T184" s="201" t="n">
        <x:v>0</x:v>
      </x:c>
      <x:c r="U184" s="201" t="n">
        <x:v>0</x:v>
      </x:c>
      <x:c r="V184" s="201" t="n">
        <x:v>19076</x:v>
      </x:c>
      <x:c r="W184" s="201" t="n">
        <x:v>0</x:v>
      </x:c>
      <x:c r="X184" s="201" t="n">
        <x:v>0</x:v>
      </x:c>
      <x:c r="Y184" s="201" t="n">
        <x:v>0</x:v>
      </x:c>
      <x:c r="Z184" s="201" t="n">
        <x:v>0</x:v>
      </x:c>
      <x:c r="AA184" s="201" t="n">
        <x:v>0</x:v>
      </x:c>
    </x:row>
    <x:row r="185">
      <x:c r="H185" t="str">
        <x:v>106370977</x:v>
      </x:c>
      <x:c r="I185" t="str">
        <x:v>PALOMAR MEDICAL CENTER POWAY</x:v>
      </x:c>
      <x:c r="J185" s="201" t="n">
        <x:v>80</x:v>
      </x:c>
      <x:c r="K185" s="201" t="n">
        <x:v>129</x:v>
      </x:c>
      <x:c r="L185" s="201" t="n">
        <x:v>12</x:v>
      </x:c>
      <x:c r="M185" s="201" t="n">
        <x:v>0</x:v>
      </x:c>
      <x:c r="N185" s="201" t="n">
        <x:v>0</x:v>
      </x:c>
      <x:c r="O185" s="201" t="n">
        <x:v>0</x:v>
      </x:c>
      <x:c r="P185" s="201" t="n">
        <x:v>17666</x:v>
      </x:c>
      <x:c r="Q185" s="201" t="n">
        <x:v>35717</x:v>
      </x:c>
      <x:c r="R185" s="201" t="n">
        <x:v>3887</x:v>
      </x:c>
      <x:c r="S185" s="201" t="n">
        <x:v>0</x:v>
      </x:c>
      <x:c r="T185" s="201" t="n">
        <x:v>0</x:v>
      </x:c>
      <x:c r="U185" s="201" t="n">
        <x:v>0</x:v>
      </x:c>
      <x:c r="V185" s="201" t="n">
        <x:v>4089</x:v>
      </x:c>
      <x:c r="W185" s="201" t="n">
        <x:v>527</x:v>
      </x:c>
      <x:c r="X185" s="201" t="n">
        <x:v>522</x:v>
      </x:c>
      <x:c r="Y185" s="201" t="n">
        <x:v>0</x:v>
      </x:c>
      <x:c r="Z185" s="201" t="n">
        <x:v>0</x:v>
      </x:c>
      <x:c r="AA185" s="201" t="n">
        <x:v>0</x:v>
      </x:c>
    </x:row>
    <x:row r="186">
      <x:c r="H186" t="str">
        <x:v>106370759</x:v>
      </x:c>
      <x:c r="I186" t="str">
        <x:v>PARADISE VALLEY HOSPITAL</x:v>
      </x:c>
      <x:c r="J186" s="201" t="n">
        <x:v>191</x:v>
      </x:c>
      <x:c r="K186" s="201" t="n">
        <x:v>0</x:v>
      </x:c>
      <x:c r="L186" s="201" t="n">
        <x:v>78</x:v>
      </x:c>
      <x:c r="M186" s="201" t="n">
        <x:v>22</x:v>
      </x:c>
      <x:c r="N186" s="201" t="n">
        <x:v>0</x:v>
      </x:c>
      <x:c r="O186" s="201" t="n">
        <x:v>0</x:v>
      </x:c>
      <x:c r="P186" s="201" t="n">
        <x:v>24221</x:v>
      </x:c>
      <x:c r="Q186" s="201" t="n">
        <x:v>0</x:v>
      </x:c>
      <x:c r="R186" s="201" t="n">
        <x:v>20492</x:v>
      </x:c>
      <x:c r="S186" s="201" t="n">
        <x:v>1928</x:v>
      </x:c>
      <x:c r="T186" s="201" t="n">
        <x:v>0</x:v>
      </x:c>
      <x:c r="U186" s="201" t="n">
        <x:v>0</x:v>
      </x:c>
      <x:c r="V186" s="201" t="n">
        <x:v>5028</x:v>
      </x:c>
      <x:c r="W186" s="201" t="n">
        <x:v>0</x:v>
      </x:c>
      <x:c r="X186" s="201" t="n">
        <x:v>2236</x:v>
      </x:c>
      <x:c r="Y186" s="201" t="n">
        <x:v>153</x:v>
      </x:c>
      <x:c r="Z186" s="201" t="n">
        <x:v>0</x:v>
      </x:c>
      <x:c r="AA186" s="201" t="n">
        <x:v>0</x:v>
      </x:c>
    </x:row>
    <x:row r="187">
      <x:c r="H187" t="str">
        <x:v>106491001</x:v>
      </x:c>
      <x:c r="I187" t="str">
        <x:v>PETALUMA VALLEY HOSPITAL</x:v>
      </x:c>
      <x:c r="J187" s="201" t="n">
        <x:v>80</x:v>
      </x:c>
      <x:c r="K187" s="201" t="n">
        <x:v>0</x:v>
      </x:c>
      <x:c r="L187" s="201" t="n">
        <x:v>0</x:v>
      </x:c>
      <x:c r="M187" s="201" t="n">
        <x:v>0</x:v>
      </x:c>
      <x:c r="N187" s="201" t="n">
        <x:v>0</x:v>
      </x:c>
      <x:c r="O187" s="201" t="n">
        <x:v>0</x:v>
      </x:c>
      <x:c r="P187" s="201" t="n">
        <x:v>6637</x:v>
      </x:c>
      <x:c r="Q187" s="201" t="n">
        <x:v>0</x:v>
      </x:c>
      <x:c r="R187" s="201" t="n">
        <x:v>0</x:v>
      </x:c>
      <x:c r="S187" s="201" t="n">
        <x:v>0</x:v>
      </x:c>
      <x:c r="T187" s="201" t="n">
        <x:v>0</x:v>
      </x:c>
      <x:c r="U187" s="201" t="n">
        <x:v>0</x:v>
      </x:c>
      <x:c r="V187" s="201" t="n">
        <x:v>1600</x:v>
      </x:c>
      <x:c r="W187" s="201" t="n">
        <x:v>0</x:v>
      </x:c>
      <x:c r="X187" s="201" t="n">
        <x:v>0</x:v>
      </x:c>
      <x:c r="Y187" s="201" t="n">
        <x:v>0</x:v>
      </x:c>
      <x:c r="Z187" s="201" t="n">
        <x:v>0</x:v>
      </x:c>
      <x:c r="AA187" s="201" t="n">
        <x:v>0</x:v>
      </x:c>
    </x:row>
    <x:row r="188">
      <x:c r="H188" t="str">
        <x:v>106190243</x:v>
      </x:c>
      <x:c r="I188" t="str">
        <x:v>PIH HEALTH DOWNEY HOSPITAL</x:v>
      </x:c>
      <x:c r="J188" s="201" t="n">
        <x:v>199</x:v>
      </x:c>
      <x:c r="K188" s="201" t="n">
        <x:v>0</x:v>
      </x:c>
      <x:c r="L188" s="201" t="n">
        <x:v>0</x:v>
      </x:c>
      <x:c r="M188" s="201" t="n">
        <x:v>0</x:v>
      </x:c>
      <x:c r="N188" s="201" t="n">
        <x:v>0</x:v>
      </x:c>
      <x:c r="O188" s="201" t="n">
        <x:v>0</x:v>
      </x:c>
      <x:c r="P188" s="201" t="n">
        <x:v>30924</x:v>
      </x:c>
      <x:c r="Q188" s="201" t="n">
        <x:v>0</x:v>
      </x:c>
      <x:c r="R188" s="201" t="n">
        <x:v>0</x:v>
      </x:c>
      <x:c r="S188" s="201" t="n">
        <x:v>0</x:v>
      </x:c>
      <x:c r="T188" s="201" t="n">
        <x:v>0</x:v>
      </x:c>
      <x:c r="U188" s="201" t="n">
        <x:v>0</x:v>
      </x:c>
      <x:c r="V188" s="201" t="n">
        <x:v>9092</x:v>
      </x:c>
      <x:c r="W188" s="201" t="n">
        <x:v>0</x:v>
      </x:c>
      <x:c r="X188" s="201" t="n">
        <x:v>0</x:v>
      </x:c>
      <x:c r="Y188" s="201" t="n">
        <x:v>0</x:v>
      </x:c>
      <x:c r="Z188" s="201" t="n">
        <x:v>0</x:v>
      </x:c>
      <x:c r="AA188" s="201" t="n">
        <x:v>0</x:v>
      </x:c>
    </x:row>
    <x:row r="189">
      <x:c r="H189" t="str">
        <x:v>106190392</x:v>
      </x:c>
      <x:c r="I189" t="str">
        <x:v>PIH HEALTH GOOD SAMARITAN HOSPITAL</x:v>
      </x:c>
      <x:c r="J189" s="201" t="n">
        <x:v>357</x:v>
      </x:c>
      <x:c r="K189" s="201" t="n">
        <x:v>28</x:v>
      </x:c>
      <x:c r="L189" s="201" t="n">
        <x:v>0</x:v>
      </x:c>
      <x:c r="M189" s="201" t="n">
        <x:v>23</x:v>
      </x:c>
      <x:c r="N189" s="201" t="n">
        <x:v>0</x:v>
      </x:c>
      <x:c r="O189" s="201" t="n">
        <x:v>0</x:v>
      </x:c>
      <x:c r="P189" s="201" t="n">
        <x:v>45895</x:v>
      </x:c>
      <x:c r="Q189" s="201" t="n">
        <x:v>6136</x:v>
      </x:c>
      <x:c r="R189" s="201" t="n">
        <x:v>0</x:v>
      </x:c>
      <x:c r="S189" s="201" t="n">
        <x:v>5462</x:v>
      </x:c>
      <x:c r="T189" s="201" t="n">
        <x:v>0</x:v>
      </x:c>
      <x:c r="U189" s="201" t="n">
        <x:v>0</x:v>
      </x:c>
      <x:c r="V189" s="201" t="n">
        <x:v>11232</x:v>
      </x:c>
      <x:c r="W189" s="201" t="n">
        <x:v>551</x:v>
      </x:c>
      <x:c r="X189" s="201" t="n">
        <x:v>0</x:v>
      </x:c>
      <x:c r="Y189" s="201" t="n">
        <x:v>478</x:v>
      </x:c>
      <x:c r="Z189" s="201" t="n">
        <x:v>0</x:v>
      </x:c>
      <x:c r="AA189" s="201" t="n">
        <x:v>0</x:v>
      </x:c>
    </x:row>
    <x:row r="190">
      <x:c r="H190" t="str">
        <x:v>106190631</x:v>
      </x:c>
      <x:c r="I190" t="str">
        <x:v>PIH HEALTH WHITTIER HOSPITAL</x:v>
      </x:c>
      <x:c r="J190" s="201" t="n">
        <x:v>481</x:v>
      </x:c>
      <x:c r="K190" s="201" t="n">
        <x:v>35</x:v>
      </x:c>
      <x:c r="L190" s="201" t="n">
        <x:v>0</x:v>
      </x:c>
      <x:c r="M190" s="201" t="n">
        <x:v>17</x:v>
      </x:c>
      <x:c r="N190" s="201" t="n">
        <x:v>0</x:v>
      </x:c>
      <x:c r="O190" s="201" t="n">
        <x:v>0</x:v>
      </x:c>
      <x:c r="P190" s="201" t="n">
        <x:v>92126</x:v>
      </x:c>
      <x:c r="Q190" s="201" t="n">
        <x:v>10093</x:v>
      </x:c>
      <x:c r="R190" s="201" t="n">
        <x:v>0</x:v>
      </x:c>
      <x:c r="S190" s="201" t="n">
        <x:v>4196</x:v>
      </x:c>
      <x:c r="T190" s="201" t="n">
        <x:v>0</x:v>
      </x:c>
      <x:c r="U190" s="201" t="n">
        <x:v>0</x:v>
      </x:c>
      <x:c r="V190" s="201" t="n">
        <x:v>21680</x:v>
      </x:c>
      <x:c r="W190" s="201" t="n">
        <x:v>865</x:v>
      </x:c>
      <x:c r="X190" s="201" t="n">
        <x:v>0</x:v>
      </x:c>
      <x:c r="Y190" s="201" t="n">
        <x:v>339</x:v>
      </x:c>
      <x:c r="Z190" s="201" t="n">
        <x:v>0</x:v>
      </x:c>
      <x:c r="AA190" s="201" t="n">
        <x:v>0</x:v>
      </x:c>
    </x:row>
    <x:row r="191">
      <x:c r="H191" t="str">
        <x:v>106130760</x:v>
      </x:c>
      <x:c r="I191" t="str">
        <x:v>PIONEERS MEMORIAL HEALTHCARE DISTRICT</x:v>
      </x:c>
      <x:c r="J191" s="201" t="n">
        <x:v>107</x:v>
      </x:c>
      <x:c r="K191" s="201" t="n">
        <x:v>99</x:v>
      </x:c>
      <x:c r="L191" s="201" t="n">
        <x:v>0</x:v>
      </x:c>
      <x:c r="M191" s="201" t="n">
        <x:v>0</x:v>
      </x:c>
      <x:c r="N191" s="201" t="n">
        <x:v>0</x:v>
      </x:c>
      <x:c r="O191" s="201" t="n">
        <x:v>0</x:v>
      </x:c>
      <x:c r="P191" s="201" t="n">
        <x:v>18681</x:v>
      </x:c>
      <x:c r="Q191" s="201" t="n">
        <x:v>29172</x:v>
      </x:c>
      <x:c r="R191" s="201" t="n">
        <x:v>0</x:v>
      </x:c>
      <x:c r="S191" s="201" t="n">
        <x:v>0</x:v>
      </x:c>
      <x:c r="T191" s="201" t="n">
        <x:v>0</x:v>
      </x:c>
      <x:c r="U191" s="201" t="n">
        <x:v>0</x:v>
      </x:c>
      <x:c r="V191" s="201" t="n">
        <x:v>5625</x:v>
      </x:c>
      <x:c r="W191" s="201" t="n">
        <x:v>81</x:v>
      </x:c>
      <x:c r="X191" s="201" t="n">
        <x:v>0</x:v>
      </x:c>
      <x:c r="Y191" s="201" t="n">
        <x:v>0</x:v>
      </x:c>
      <x:c r="Z191" s="201" t="n">
        <x:v>0</x:v>
      </x:c>
      <x:c r="AA191" s="201" t="n">
        <x:v>0</x:v>
      </x:c>
    </x:row>
    <x:row r="192">
      <x:c r="H192" t="str">
        <x:v>106320986</x:v>
      </x:c>
      <x:c r="I192" t="str">
        <x:v>PLUMAS DISTRICT HOSPITAL</x:v>
      </x:c>
      <x:c r="J192" s="201" t="n">
        <x:v>16</x:v>
      </x:c>
      <x:c r="K192" s="201" t="n">
        <x:v>0</x:v>
      </x:c>
      <x:c r="L192" s="201" t="n">
        <x:v>0</x:v>
      </x:c>
      <x:c r="M192" s="201" t="n">
        <x:v>0</x:v>
      </x:c>
      <x:c r="N192" s="201" t="n">
        <x:v>0</x:v>
      </x:c>
      <x:c r="O192" s="201" t="n">
        <x:v>0</x:v>
      </x:c>
      <x:c r="P192" s="201" t="n">
        <x:v>616</x:v>
      </x:c>
      <x:c r="Q192" s="201" t="n">
        <x:v>0</x:v>
      </x:c>
      <x:c r="R192" s="201" t="n">
        <x:v>0</x:v>
      </x:c>
      <x:c r="S192" s="201" t="n">
        <x:v>0</x:v>
      </x:c>
      <x:c r="T192" s="201" t="n">
        <x:v>0</x:v>
      </x:c>
      <x:c r="U192" s="201" t="n">
        <x:v>0</x:v>
      </x:c>
      <x:c r="V192" s="201" t="n">
        <x:v>282</x:v>
      </x:c>
      <x:c r="W192" s="201" t="n">
        <x:v>0</x:v>
      </x:c>
      <x:c r="X192" s="201" t="n">
        <x:v>0</x:v>
      </x:c>
      <x:c r="Y192" s="201" t="n">
        <x:v>0</x:v>
      </x:c>
      <x:c r="Z192" s="201" t="n">
        <x:v>0</x:v>
      </x:c>
      <x:c r="AA192" s="201" t="n">
        <x:v>0</x:v>
      </x:c>
    </x:row>
    <x:row r="193">
      <x:c r="H193" t="str">
        <x:v>106190630</x:v>
      </x:c>
      <x:c r="I193" t="str">
        <x:v>POMONA VALLEY HOSPITAL MEDICAL CENTER</x:v>
      </x:c>
      <x:c r="J193" s="201" t="n">
        <x:v>427</x:v>
      </x:c>
      <x:c r="K193" s="201" t="n">
        <x:v>0</x:v>
      </x:c>
      <x:c r="L193" s="201" t="n">
        <x:v>0</x:v>
      </x:c>
      <x:c r="M193" s="201" t="n">
        <x:v>0</x:v>
      </x:c>
      <x:c r="N193" s="201" t="n">
        <x:v>0</x:v>
      </x:c>
      <x:c r="O193" s="201" t="n">
        <x:v>0</x:v>
      </x:c>
      <x:c r="P193" s="201" t="n">
        <x:v>96873</x:v>
      </x:c>
      <x:c r="Q193" s="201" t="n">
        <x:v>0</x:v>
      </x:c>
      <x:c r="R193" s="201" t="n">
        <x:v>0</x:v>
      </x:c>
      <x:c r="S193" s="201" t="n">
        <x:v>0</x:v>
      </x:c>
      <x:c r="T193" s="201" t="n">
        <x:v>0</x:v>
      </x:c>
      <x:c r="U193" s="201" t="n">
        <x:v>0</x:v>
      </x:c>
      <x:c r="V193" s="201" t="n">
        <x:v>21638</x:v>
      </x:c>
      <x:c r="W193" s="201" t="n">
        <x:v>0</x:v>
      </x:c>
      <x:c r="X193" s="201" t="n">
        <x:v>0</x:v>
      </x:c>
      <x:c r="Y193" s="201" t="n">
        <x:v>0</x:v>
      </x:c>
      <x:c r="Z193" s="201" t="n">
        <x:v>0</x:v>
      </x:c>
      <x:c r="AA193" s="201" t="n">
        <x:v>0</x:v>
      </x:c>
    </x:row>
    <x:row r="194">
      <x:c r="H194" t="str">
        <x:v>106190385</x:v>
      </x:c>
      <x:c r="I194" t="str">
        <x:v>PROVIDENCE HOLY CROSS MEDICAL CENTER</x:v>
      </x:c>
      <x:c r="J194" s="201" t="n">
        <x:v>317</x:v>
      </x:c>
      <x:c r="K194" s="201" t="n">
        <x:v>48</x:v>
      </x:c>
      <x:c r="L194" s="201" t="n">
        <x:v>0</x:v>
      </x:c>
      <x:c r="M194" s="201" t="n">
        <x:v>13</x:v>
      </x:c>
      <x:c r="N194" s="201" t="n">
        <x:v>0</x:v>
      </x:c>
      <x:c r="O194" s="201" t="n">
        <x:v>0</x:v>
      </x:c>
      <x:c r="P194" s="201" t="n">
        <x:v>78115</x:v>
      </x:c>
      <x:c r="Q194" s="201" t="n">
        <x:v>15560</x:v>
      </x:c>
      <x:c r="R194" s="201" t="n">
        <x:v>0</x:v>
      </x:c>
      <x:c r="S194" s="201" t="n">
        <x:v>2803</x:v>
      </x:c>
      <x:c r="T194" s="201" t="n">
        <x:v>0</x:v>
      </x:c>
      <x:c r="U194" s="201" t="n">
        <x:v>0</x:v>
      </x:c>
      <x:c r="V194" s="201" t="n">
        <x:v>15776</x:v>
      </x:c>
      <x:c r="W194" s="201" t="n">
        <x:v>637</x:v>
      </x:c>
      <x:c r="X194" s="201" t="n">
        <x:v>0</x:v>
      </x:c>
      <x:c r="Y194" s="201" t="n">
        <x:v>210</x:v>
      </x:c>
      <x:c r="Z194" s="201" t="n">
        <x:v>0</x:v>
      </x:c>
      <x:c r="AA194" s="201" t="n">
        <x:v>0</x:v>
      </x:c>
    </x:row>
    <x:row r="195">
      <x:c r="H195" t="str">
        <x:v>106190680</x:v>
      </x:c>
      <x:c r="I195" t="str">
        <x:v>PROVIDENCE LITTLE COMPANY OF MARY MC - SAN PEDRO</x:v>
      </x:c>
      <x:c r="J195" s="201" t="n">
        <x:v>138</x:v>
      </x:c>
      <x:c r="K195" s="201" t="n">
        <x:v>125</x:v>
      </x:c>
      <x:c r="L195" s="201" t="n">
        <x:v>25</x:v>
      </x:c>
      <x:c r="M195" s="201" t="n">
        <x:v>20</x:v>
      </x:c>
      <x:c r="N195" s="201" t="n">
        <x:v>48</x:v>
      </x:c>
      <x:c r="O195" s="201" t="n">
        <x:v>0</x:v>
      </x:c>
      <x:c r="P195" s="201" t="n">
        <x:v>16280</x:v>
      </x:c>
      <x:c r="Q195" s="201" t="n">
        <x:v>36300</x:v>
      </x:c>
      <x:c r="R195" s="201" t="n">
        <x:v>8185</x:v>
      </x:c>
      <x:c r="S195" s="201" t="n">
        <x:v>5582</x:v>
      </x:c>
      <x:c r="T195" s="201" t="n">
        <x:v>3765</x:v>
      </x:c>
      <x:c r="U195" s="201" t="n">
        <x:v>0</x:v>
      </x:c>
      <x:c r="V195" s="201" t="n">
        <x:v>3696</x:v>
      </x:c>
      <x:c r="W195" s="201" t="n">
        <x:v>1683</x:v>
      </x:c>
      <x:c r="X195" s="201" t="n">
        <x:v>731</x:v>
      </x:c>
      <x:c r="Y195" s="201" t="n">
        <x:v>383</x:v>
      </x:c>
      <x:c r="Z195" s="201" t="n">
        <x:v>552</x:v>
      </x:c>
      <x:c r="AA195" s="201" t="n">
        <x:v>0</x:v>
      </x:c>
    </x:row>
    <x:row r="196">
      <x:c r="H196" t="str">
        <x:v>106190470</x:v>
      </x:c>
      <x:c r="I196" t="str">
        <x:v>PROVIDENCE LITTLE COMPANY OF MARY MC - TORRANCE</x:v>
      </x:c>
      <x:c r="J196" s="201" t="n">
        <x:v>360</x:v>
      </x:c>
      <x:c r="K196" s="201" t="n">
        <x:v>81</x:v>
      </x:c>
      <x:c r="L196" s="201" t="n">
        <x:v>0</x:v>
      </x:c>
      <x:c r="M196" s="201" t="n">
        <x:v>0</x:v>
      </x:c>
      <x:c r="N196" s="201" t="n">
        <x:v>0</x:v>
      </x:c>
      <x:c r="O196" s="201" t="n">
        <x:v>0</x:v>
      </x:c>
      <x:c r="P196" s="201" t="n">
        <x:v>74561</x:v>
      </x:c>
      <x:c r="Q196" s="201" t="n">
        <x:v>19304</x:v>
      </x:c>
      <x:c r="R196" s="201" t="n">
        <x:v>0</x:v>
      </x:c>
      <x:c r="S196" s="201" t="n">
        <x:v>0</x:v>
      </x:c>
      <x:c r="T196" s="201" t="n">
        <x:v>0</x:v>
      </x:c>
      <x:c r="U196" s="201" t="n">
        <x:v>0</x:v>
      </x:c>
      <x:c r="V196" s="201" t="n">
        <x:v>16032</x:v>
      </x:c>
      <x:c r="W196" s="201" t="n">
        <x:v>1312</x:v>
      </x:c>
      <x:c r="X196" s="201" t="n">
        <x:v>0</x:v>
      </x:c>
      <x:c r="Y196" s="201" t="n">
        <x:v>0</x:v>
      </x:c>
      <x:c r="Z196" s="201" t="n">
        <x:v>0</x:v>
      </x:c>
      <x:c r="AA196" s="201" t="n">
        <x:v>0</x:v>
      </x:c>
    </x:row>
    <x:row r="197">
      <x:c r="H197" t="str">
        <x:v>106301262</x:v>
      </x:c>
      <x:c r="I197" t="str">
        <x:v>PROVIDENCE MISSION HOSPITAL</x:v>
      </x:c>
      <x:c r="J197" s="201" t="n">
        <x:v>446</x:v>
      </x:c>
      <x:c r="K197" s="201" t="n">
        <x:v>0</x:v>
      </x:c>
      <x:c r="L197" s="201" t="n">
        <x:v>36</x:v>
      </x:c>
      <x:c r="M197" s="201" t="n">
        <x:v>22</x:v>
      </x:c>
      <x:c r="N197" s="201" t="n">
        <x:v>0</x:v>
      </x:c>
      <x:c r="O197" s="201" t="n">
        <x:v>0</x:v>
      </x:c>
      <x:c r="P197" s="201" t="n">
        <x:v>70636</x:v>
      </x:c>
      <x:c r="Q197" s="201" t="n">
        <x:v>0</x:v>
      </x:c>
      <x:c r="R197" s="201" t="n">
        <x:v>4088</x:v>
      </x:c>
      <x:c r="S197" s="201" t="n">
        <x:v>4967</x:v>
      </x:c>
      <x:c r="T197" s="201" t="n">
        <x:v>0</x:v>
      </x:c>
      <x:c r="U197" s="201" t="n">
        <x:v>0</x:v>
      </x:c>
      <x:c r="V197" s="201" t="n">
        <x:v>17755</x:v>
      </x:c>
      <x:c r="W197" s="201" t="n">
        <x:v>0</x:v>
      </x:c>
      <x:c r="X197" s="201" t="n">
        <x:v>546</x:v>
      </x:c>
      <x:c r="Y197" s="201" t="n">
        <x:v>396</x:v>
      </x:c>
      <x:c r="Z197" s="201" t="n">
        <x:v>0</x:v>
      </x:c>
      <x:c r="AA197" s="201" t="n">
        <x:v>0</x:v>
      </x:c>
    </x:row>
    <x:row r="198">
      <x:c r="H198" t="str">
        <x:v>106281047</x:v>
      </x:c>
      <x:c r="I198" t="str">
        <x:v>PROVIDENCE QUEEN OF THE VALLEY MEDICAL CENTER</x:v>
      </x:c>
      <x:c r="J198" s="201" t="n">
        <x:v>184</x:v>
      </x:c>
      <x:c r="K198" s="201" t="n">
        <x:v>0</x:v>
      </x:c>
      <x:c r="L198" s="201" t="n">
        <x:v>0</x:v>
      </x:c>
      <x:c r="M198" s="201" t="n">
        <x:v>14</x:v>
      </x:c>
      <x:c r="N198" s="201" t="n">
        <x:v>0</x:v>
      </x:c>
      <x:c r="O198" s="201" t="n">
        <x:v>0</x:v>
      </x:c>
      <x:c r="P198" s="201" t="n">
        <x:v>19647</x:v>
      </x:c>
      <x:c r="Q198" s="201" t="n">
        <x:v>0</x:v>
      </x:c>
      <x:c r="R198" s="201" t="n">
        <x:v>0</x:v>
      </x:c>
      <x:c r="S198" s="201" t="n">
        <x:v>3009</x:v>
      </x:c>
      <x:c r="T198" s="201" t="n">
        <x:v>0</x:v>
      </x:c>
      <x:c r="U198" s="201" t="n">
        <x:v>0</x:v>
      </x:c>
      <x:c r="V198" s="201" t="n">
        <x:v>5824</x:v>
      </x:c>
      <x:c r="W198" s="201" t="n">
        <x:v>0</x:v>
      </x:c>
      <x:c r="X198" s="201" t="n">
        <x:v>0</x:v>
      </x:c>
      <x:c r="Y198" s="201" t="n">
        <x:v>260</x:v>
      </x:c>
      <x:c r="Z198" s="201" t="n">
        <x:v>0</x:v>
      </x:c>
      <x:c r="AA198" s="201" t="n">
        <x:v>0</x:v>
      </x:c>
    </x:row>
    <x:row r="199">
      <x:c r="H199" t="str">
        <x:v>106121051</x:v>
      </x:c>
      <x:c r="I199" t="str">
        <x:v>PROVIDENCE REDWOOD MEMORIAL HOSPITAL</x:v>
      </x:c>
      <x:c r="J199" s="201" t="n">
        <x:v>20</x:v>
      </x:c>
      <x:c r="K199" s="201" t="n">
        <x:v>0</x:v>
      </x:c>
      <x:c r="L199" s="201" t="n">
        <x:v>0</x:v>
      </x:c>
      <x:c r="M199" s="201" t="n">
        <x:v>0</x:v>
      </x:c>
      <x:c r="N199" s="201" t="n">
        <x:v>0</x:v>
      </x:c>
      <x:c r="O199" s="201" t="n">
        <x:v>0</x:v>
      </x:c>
      <x:c r="P199" s="201" t="n">
        <x:v>3938</x:v>
      </x:c>
      <x:c r="Q199" s="201" t="n">
        <x:v>0</x:v>
      </x:c>
      <x:c r="R199" s="201" t="n">
        <x:v>0</x:v>
      </x:c>
      <x:c r="S199" s="201" t="n">
        <x:v>0</x:v>
      </x:c>
      <x:c r="T199" s="201" t="n">
        <x:v>0</x:v>
      </x:c>
      <x:c r="U199" s="201" t="n">
        <x:v>0</x:v>
      </x:c>
      <x:c r="V199" s="201" t="n">
        <x:v>852</x:v>
      </x:c>
      <x:c r="W199" s="201" t="n">
        <x:v>0</x:v>
      </x:c>
      <x:c r="X199" s="201" t="n">
        <x:v>0</x:v>
      </x:c>
      <x:c r="Y199" s="201" t="n">
        <x:v>0</x:v>
      </x:c>
      <x:c r="Z199" s="201" t="n">
        <x:v>0</x:v>
      </x:c>
      <x:c r="AA199" s="201" t="n">
        <x:v>0</x:v>
      </x:c>
    </x:row>
    <x:row r="200">
      <x:c r="H200" t="str">
        <x:v>106491064</x:v>
      </x:c>
      <x:c r="I200" t="str">
        <x:v>PROVIDENCE SANTA ROSA MEMORIAL HOSPITAL</x:v>
      </x:c>
      <x:c r="J200" s="201" t="n">
        <x:v>313</x:v>
      </x:c>
      <x:c r="K200" s="201" t="n">
        <x:v>0</x:v>
      </x:c>
      <x:c r="L200" s="201" t="n">
        <x:v>0</x:v>
      </x:c>
      <x:c r="M200" s="201" t="n">
        <x:v>16</x:v>
      </x:c>
      <x:c r="N200" s="201" t="n">
        <x:v>0</x:v>
      </x:c>
      <x:c r="O200" s="201" t="n">
        <x:v>0</x:v>
      </x:c>
      <x:c r="P200" s="201" t="n">
        <x:v>56129</x:v>
      </x:c>
      <x:c r="Q200" s="201" t="n">
        <x:v>0</x:v>
      </x:c>
      <x:c r="R200" s="201" t="n">
        <x:v>0</x:v>
      </x:c>
      <x:c r="S200" s="201" t="n">
        <x:v>3742</x:v>
      </x:c>
      <x:c r="T200" s="201" t="n">
        <x:v>0</x:v>
      </x:c>
      <x:c r="U200" s="201" t="n">
        <x:v>0</x:v>
      </x:c>
      <x:c r="V200" s="201" t="n">
        <x:v>11493</x:v>
      </x:c>
      <x:c r="W200" s="201" t="n">
        <x:v>0</x:v>
      </x:c>
      <x:c r="X200" s="201" t="n">
        <x:v>0</x:v>
      </x:c>
      <x:c r="Y200" s="201" t="n">
        <x:v>295</x:v>
      </x:c>
      <x:c r="Z200" s="201" t="n">
        <x:v>0</x:v>
      </x:c>
      <x:c r="AA200" s="201" t="n">
        <x:v>0</x:v>
      </x:c>
    </x:row>
    <x:row r="201">
      <x:c r="H201" t="str">
        <x:v>106190756</x:v>
      </x:c>
      <x:c r="I201" t="str">
        <x:v>PROVIDENCE ST. JOHN'S HEALTH CENTER</x:v>
      </x:c>
      <x:c r="J201" s="201" t="n">
        <x:v>237</x:v>
      </x:c>
      <x:c r="K201" s="201" t="n">
        <x:v>0</x:v>
      </x:c>
      <x:c r="L201" s="201" t="n">
        <x:v>0</x:v>
      </x:c>
      <x:c r="M201" s="201" t="n">
        <x:v>0</x:v>
      </x:c>
      <x:c r="N201" s="201" t="n">
        <x:v>0</x:v>
      </x:c>
      <x:c r="O201" s="201" t="n">
        <x:v>0</x:v>
      </x:c>
      <x:c r="P201" s="201" t="n">
        <x:v>50391</x:v>
      </x:c>
      <x:c r="Q201" s="201" t="n">
        <x:v>0</x:v>
      </x:c>
      <x:c r="R201" s="201" t="n">
        <x:v>0</x:v>
      </x:c>
      <x:c r="S201" s="201" t="n">
        <x:v>0</x:v>
      </x:c>
      <x:c r="T201" s="201" t="n">
        <x:v>0</x:v>
      </x:c>
      <x:c r="U201" s="201" t="n">
        <x:v>0</x:v>
      </x:c>
      <x:c r="V201" s="201" t="n">
        <x:v>11722</x:v>
      </x:c>
      <x:c r="W201" s="201" t="n">
        <x:v>0</x:v>
      </x:c>
      <x:c r="X201" s="201" t="n">
        <x:v>0</x:v>
      </x:c>
      <x:c r="Y201" s="201" t="n">
        <x:v>0</x:v>
      </x:c>
      <x:c r="Z201" s="201" t="n">
        <x:v>0</x:v>
      </x:c>
      <x:c r="AA201" s="201" t="n">
        <x:v>0</x:v>
      </x:c>
    </x:row>
    <x:row r="202">
      <x:c r="H202" t="str">
        <x:v>106301340</x:v>
      </x:c>
      <x:c r="I202" t="str">
        <x:v>PROVIDENCE ST. JOSEPH HOSPITAL</x:v>
      </x:c>
      <x:c r="J202" s="201" t="n">
        <x:v>426</x:v>
      </x:c>
      <x:c r="K202" s="201" t="n">
        <x:v>0</x:v>
      </x:c>
      <x:c r="L202" s="201" t="n">
        <x:v>37</x:v>
      </x:c>
      <x:c r="M202" s="201" t="n">
        <x:v>0</x:v>
      </x:c>
      <x:c r="N202" s="201" t="n">
        <x:v>0</x:v>
      </x:c>
      <x:c r="O202" s="201" t="n">
        <x:v>0</x:v>
      </x:c>
      <x:c r="P202" s="201" t="n">
        <x:v>86150</x:v>
      </x:c>
      <x:c r="Q202" s="201" t="n">
        <x:v>0</x:v>
      </x:c>
      <x:c r="R202" s="201" t="n">
        <x:v>5745</x:v>
      </x:c>
      <x:c r="S202" s="201" t="n">
        <x:v>0</x:v>
      </x:c>
      <x:c r="T202" s="201" t="n">
        <x:v>0</x:v>
      </x:c>
      <x:c r="U202" s="201" t="n">
        <x:v>0</x:v>
      </x:c>
      <x:c r="V202" s="201" t="n">
        <x:v>20421</x:v>
      </x:c>
      <x:c r="W202" s="201" t="n">
        <x:v>0</x:v>
      </x:c>
      <x:c r="X202" s="201" t="n">
        <x:v>953</x:v>
      </x:c>
      <x:c r="Y202" s="201" t="n">
        <x:v>0</x:v>
      </x:c>
      <x:c r="Z202" s="201" t="n">
        <x:v>0</x:v>
      </x:c>
      <x:c r="AA202" s="201" t="n">
        <x:v>0</x:v>
      </x:c>
    </x:row>
    <x:row r="203">
      <x:c r="H203" t="str">
        <x:v>106121080</x:v>
      </x:c>
      <x:c r="I203" t="str">
        <x:v>PROVIDENCE ST. JOSEPH HOSPITAL - EUREKA</x:v>
      </x:c>
      <x:c r="J203" s="201" t="n">
        <x:v>138</x:v>
      </x:c>
      <x:c r="K203" s="201" t="n">
        <x:v>0</x:v>
      </x:c>
      <x:c r="L203" s="201" t="n">
        <x:v>0</x:v>
      </x:c>
      <x:c r="M203" s="201" t="n">
        <x:v>15</x:v>
      </x:c>
      <x:c r="N203" s="201" t="n">
        <x:v>0</x:v>
      </x:c>
      <x:c r="O203" s="201" t="n">
        <x:v>0</x:v>
      </x:c>
      <x:c r="P203" s="201" t="n">
        <x:v>33732</x:v>
      </x:c>
      <x:c r="Q203" s="201" t="n">
        <x:v>0</x:v>
      </x:c>
      <x:c r="R203" s="201" t="n">
        <x:v>0</x:v>
      </x:c>
      <x:c r="S203" s="201" t="n">
        <x:v>3000</x:v>
      </x:c>
      <x:c r="T203" s="201" t="n">
        <x:v>0</x:v>
      </x:c>
      <x:c r="U203" s="201" t="n">
        <x:v>0</x:v>
      </x:c>
      <x:c r="V203" s="201" t="n">
        <x:v>6643</x:v>
      </x:c>
      <x:c r="W203" s="201" t="n">
        <x:v>0</x:v>
      </x:c>
      <x:c r="X203" s="201" t="n">
        <x:v>0</x:v>
      </x:c>
      <x:c r="Y203" s="201" t="n">
        <x:v>133</x:v>
      </x:c>
      <x:c r="Z203" s="201" t="n">
        <x:v>0</x:v>
      </x:c>
      <x:c r="AA203" s="201" t="n">
        <x:v>0</x:v>
      </x:c>
    </x:row>
    <x:row r="204">
      <x:c r="H204" t="str">
        <x:v>106190758</x:v>
      </x:c>
      <x:c r="I204" t="str">
        <x:v>PROVIDENCE ST. JOSEPH MEDICAL CENTER</x:v>
      </x:c>
      <x:c r="J204" s="201" t="n">
        <x:v>367</x:v>
      </x:c>
      <x:c r="K204" s="201" t="n">
        <x:v>0</x:v>
      </x:c>
      <x:c r="L204" s="201" t="n">
        <x:v>0</x:v>
      </x:c>
      <x:c r="M204" s="201" t="n">
        <x:v>25</x:v>
      </x:c>
      <x:c r="N204" s="201" t="n">
        <x:v>0</x:v>
      </x:c>
      <x:c r="O204" s="201" t="n">
        <x:v>0</x:v>
      </x:c>
      <x:c r="P204" s="201" t="n">
        <x:v>74465</x:v>
      </x:c>
      <x:c r="Q204" s="201" t="n">
        <x:v>0</x:v>
      </x:c>
      <x:c r="R204" s="201" t="n">
        <x:v>0</x:v>
      </x:c>
      <x:c r="S204" s="201" t="n">
        <x:v>4146</x:v>
      </x:c>
      <x:c r="T204" s="201" t="n">
        <x:v>0</x:v>
      </x:c>
      <x:c r="U204" s="201" t="n">
        <x:v>0</x:v>
      </x:c>
      <x:c r="V204" s="201" t="n">
        <x:v>15895</x:v>
      </x:c>
      <x:c r="W204" s="201" t="n">
        <x:v>0</x:v>
      </x:c>
      <x:c r="X204" s="201" t="n">
        <x:v>0</x:v>
      </x:c>
      <x:c r="Y204" s="201" t="n">
        <x:v>337</x:v>
      </x:c>
      <x:c r="Z204" s="201" t="n">
        <x:v>0</x:v>
      </x:c>
      <x:c r="AA204" s="201" t="n">
        <x:v>0</x:v>
      </x:c>
    </x:row>
    <x:row r="205">
      <x:c r="H205" t="str">
        <x:v>106301342</x:v>
      </x:c>
      <x:c r="I205" t="str">
        <x:v>PROVIDENCE ST. JUDE MEDICAL CENTER</x:v>
      </x:c>
      <x:c r="J205" s="201" t="n">
        <x:v>290</x:v>
      </x:c>
      <x:c r="K205" s="201" t="n">
        <x:v>0</x:v>
      </x:c>
      <x:c r="L205" s="201" t="n">
        <x:v>0</x:v>
      </x:c>
      <x:c r="M205" s="201" t="n">
        <x:v>30</x:v>
      </x:c>
      <x:c r="N205" s="201" t="n">
        <x:v>0</x:v>
      </x:c>
      <x:c r="O205" s="201" t="n">
        <x:v>0</x:v>
      </x:c>
      <x:c r="P205" s="201" t="n">
        <x:v>76183</x:v>
      </x:c>
      <x:c r="Q205" s="201" t="n">
        <x:v>0</x:v>
      </x:c>
      <x:c r="R205" s="201" t="n">
        <x:v>0</x:v>
      </x:c>
      <x:c r="S205" s="201" t="n">
        <x:v>7817</x:v>
      </x:c>
      <x:c r="T205" s="201" t="n">
        <x:v>0</x:v>
      </x:c>
      <x:c r="U205" s="201" t="n">
        <x:v>0</x:v>
      </x:c>
      <x:c r="V205" s="201" t="n">
        <x:v>15464</x:v>
      </x:c>
      <x:c r="W205" s="201" t="n">
        <x:v>0</x:v>
      </x:c>
      <x:c r="X205" s="201" t="n">
        <x:v>0</x:v>
      </x:c>
      <x:c r="Y205" s="201" t="n">
        <x:v>567</x:v>
      </x:c>
      <x:c r="Z205" s="201" t="n">
        <x:v>0</x:v>
      </x:c>
      <x:c r="AA205" s="201" t="n">
        <x:v>0</x:v>
      </x:c>
    </x:row>
    <x:row r="206">
      <x:c r="H206" t="str">
        <x:v>106361343</x:v>
      </x:c>
      <x:c r="I206" t="str">
        <x:v>PROVIDENCE ST. MARY MEDICAL CENTER</x:v>
      </x:c>
      <x:c r="J206" s="201" t="n">
        <x:v>213</x:v>
      </x:c>
      <x:c r="K206" s="201" t="n">
        <x:v>0</x:v>
      </x:c>
      <x:c r="L206" s="201" t="n">
        <x:v>0</x:v>
      </x:c>
      <x:c r="M206" s="201" t="n">
        <x:v>0</x:v>
      </x:c>
      <x:c r="N206" s="201" t="n">
        <x:v>0</x:v>
      </x:c>
      <x:c r="O206" s="201" t="n">
        <x:v>0</x:v>
      </x:c>
      <x:c r="P206" s="201" t="n">
        <x:v>56915</x:v>
      </x:c>
      <x:c r="Q206" s="201" t="n">
        <x:v>0</x:v>
      </x:c>
      <x:c r="R206" s="201" t="n">
        <x:v>0</x:v>
      </x:c>
      <x:c r="S206" s="201" t="n">
        <x:v>0</x:v>
      </x:c>
      <x:c r="T206" s="201" t="n">
        <x:v>0</x:v>
      </x:c>
      <x:c r="U206" s="201" t="n">
        <x:v>0</x:v>
      </x:c>
      <x:c r="V206" s="201" t="n">
        <x:v>12654</x:v>
      </x:c>
      <x:c r="W206" s="201" t="n">
        <x:v>0</x:v>
      </x:c>
      <x:c r="X206" s="201" t="n">
        <x:v>0</x:v>
      </x:c>
      <x:c r="Y206" s="201" t="n">
        <x:v>0</x:v>
      </x:c>
      <x:c r="Z206" s="201" t="n">
        <x:v>0</x:v>
      </x:c>
      <x:c r="AA206" s="201" t="n">
        <x:v>0</x:v>
      </x:c>
    </x:row>
    <x:row r="207">
      <x:c r="H207" t="str">
        <x:v>106190517</x:v>
      </x:c>
      <x:c r="I207" t="str">
        <x:v>PROVIDENCE TARZANA MEDICAL CENTER</x:v>
      </x:c>
      <x:c r="J207" s="201" t="n">
        <x:v>204</x:v>
      </x:c>
      <x:c r="K207" s="201" t="n">
        <x:v>0</x:v>
      </x:c>
      <x:c r="L207" s="201" t="n">
        <x:v>0</x:v>
      </x:c>
      <x:c r="M207" s="201" t="n">
        <x:v>0</x:v>
      </x:c>
      <x:c r="N207" s="201" t="n">
        <x:v>0</x:v>
      </x:c>
      <x:c r="O207" s="201" t="n">
        <x:v>0</x:v>
      </x:c>
      <x:c r="P207" s="201" t="n">
        <x:v>52099</x:v>
      </x:c>
      <x:c r="Q207" s="201" t="n">
        <x:v>0</x:v>
      </x:c>
      <x:c r="R207" s="201" t="n">
        <x:v>0</x:v>
      </x:c>
      <x:c r="S207" s="201" t="n">
        <x:v>0</x:v>
      </x:c>
      <x:c r="T207" s="201" t="n">
        <x:v>0</x:v>
      </x:c>
      <x:c r="U207" s="201" t="n">
        <x:v>0</x:v>
      </x:c>
      <x:c r="V207" s="201" t="n">
        <x:v>13569</x:v>
      </x:c>
      <x:c r="W207" s="201" t="n">
        <x:v>0</x:v>
      </x:c>
      <x:c r="X207" s="201" t="n">
        <x:v>0</x:v>
      </x:c>
      <x:c r="Y207" s="201" t="n">
        <x:v>0</x:v>
      </x:c>
      <x:c r="Z207" s="201" t="n">
        <x:v>0</x:v>
      </x:c>
      <x:c r="AA207" s="201" t="n">
        <x:v>0</x:v>
      </x:c>
    </x:row>
    <x:row r="208">
      <x:c r="H208" t="str">
        <x:v>106370673</x:v>
      </x:c>
      <x:c r="I208" t="str">
        <x:v>RADY CHILDREN'S HOSPITAL - SAN DIEGO</x:v>
      </x:c>
      <x:c r="J208" s="201" t="n">
        <x:v>438</x:v>
      </x:c>
      <x:c r="K208" s="201" t="n">
        <x:v>43</x:v>
      </x:c>
      <x:c r="L208" s="201" t="n">
        <x:v>24</x:v>
      </x:c>
      <x:c r="M208" s="201" t="n">
        <x:v>0</x:v>
      </x:c>
      <x:c r="N208" s="201" t="n">
        <x:v>0</x:v>
      </x:c>
      <x:c r="O208" s="201" t="n">
        <x:v>0</x:v>
      </x:c>
      <x:c r="P208" s="201" t="n">
        <x:v>96770</x:v>
      </x:c>
      <x:c r="Q208" s="201" t="n">
        <x:v>8983</x:v>
      </x:c>
      <x:c r="R208" s="201" t="n">
        <x:v>4485</x:v>
      </x:c>
      <x:c r="S208" s="201" t="n">
        <x:v>0</x:v>
      </x:c>
      <x:c r="T208" s="201" t="n">
        <x:v>0</x:v>
      </x:c>
      <x:c r="U208" s="201" t="n">
        <x:v>0</x:v>
      </x:c>
      <x:c r="V208" s="201" t="n">
        <x:v>18598</x:v>
      </x:c>
      <x:c r="W208" s="201" t="n">
        <x:v>80</x:v>
      </x:c>
      <x:c r="X208" s="201" t="n">
        <x:v>788</x:v>
      </x:c>
      <x:c r="Y208" s="201" t="n">
        <x:v>0</x:v>
      </x:c>
      <x:c r="Z208" s="201" t="n">
        <x:v>0</x:v>
      </x:c>
      <x:c r="AA208" s="201" t="n">
        <x:v>0</x:v>
      </x:c>
    </x:row>
    <x:row r="209">
      <x:c r="H209" t="str">
        <x:v>106361308</x:v>
      </x:c>
      <x:c r="I209" t="str">
        <x:v>REDLANDS COMMUNITY HOSPITAL</x:v>
      </x:c>
      <x:c r="J209" s="201" t="n">
        <x:v>195</x:v>
      </x:c>
      <x:c r="K209" s="201" t="n">
        <x:v>16</x:v>
      </x:c>
      <x:c r="L209" s="201" t="n">
        <x:v>0</x:v>
      </x:c>
      <x:c r="M209" s="201" t="n">
        <x:v>0</x:v>
      </x:c>
      <x:c r="N209" s="201" t="n">
        <x:v>0</x:v>
      </x:c>
      <x:c r="O209" s="201" t="n">
        <x:v>0</x:v>
      </x:c>
      <x:c r="P209" s="201" t="n">
        <x:v>41796</x:v>
      </x:c>
      <x:c r="Q209" s="201" t="n">
        <x:v>3281</x:v>
      </x:c>
      <x:c r="R209" s="201" t="n">
        <x:v>0</x:v>
      </x:c>
      <x:c r="S209" s="201" t="n">
        <x:v>0</x:v>
      </x:c>
      <x:c r="T209" s="201" t="n">
        <x:v>0</x:v>
      </x:c>
      <x:c r="U209" s="201" t="n">
        <x:v>0</x:v>
      </x:c>
      <x:c r="V209" s="201" t="n">
        <x:v>9885</x:v>
      </x:c>
      <x:c r="W209" s="201" t="n">
        <x:v>276</x:v>
      </x:c>
      <x:c r="X209" s="201" t="n">
        <x:v>0</x:v>
      </x:c>
      <x:c r="Y209" s="201" t="n">
        <x:v>0</x:v>
      </x:c>
      <x:c r="Z209" s="201" t="n">
        <x:v>0</x:v>
      </x:c>
      <x:c r="AA209" s="201" t="n">
        <x:v>0</x:v>
      </x:c>
    </x:row>
    <x:row r="210">
      <x:c r="H210" t="str">
        <x:v>106430705</x:v>
      </x:c>
      <x:c r="I210" t="str">
        <x:v>REGIONAL MEDICAL CENTER OF SAN JOSE</x:v>
      </x:c>
      <x:c r="J210" s="201" t="n">
        <x:v>258</x:v>
      </x:c>
      <x:c r="K210" s="201" t="n">
        <x:v>0</x:v>
      </x:c>
      <x:c r="L210" s="201" t="n">
        <x:v>0</x:v>
      </x:c>
      <x:c r="M210" s="201" t="n">
        <x:v>0</x:v>
      </x:c>
      <x:c r="N210" s="201" t="n">
        <x:v>0</x:v>
      </x:c>
      <x:c r="O210" s="201" t="n">
        <x:v>0</x:v>
      </x:c>
      <x:c r="P210" s="201" t="n">
        <x:v>40417</x:v>
      </x:c>
      <x:c r="Q210" s="201" t="n">
        <x:v>0</x:v>
      </x:c>
      <x:c r="R210" s="201" t="n">
        <x:v>0</x:v>
      </x:c>
      <x:c r="S210" s="201" t="n">
        <x:v>0</x:v>
      </x:c>
      <x:c r="T210" s="201" t="n">
        <x:v>0</x:v>
      </x:c>
      <x:c r="U210" s="201" t="n">
        <x:v>0</x:v>
      </x:c>
      <x:c r="V210" s="201" t="n">
        <x:v>8084</x:v>
      </x:c>
      <x:c r="W210" s="201" t="n">
        <x:v>0</x:v>
      </x:c>
      <x:c r="X210" s="201" t="n">
        <x:v>0</x:v>
      </x:c>
      <x:c r="Y210" s="201" t="n">
        <x:v>0</x:v>
      </x:c>
      <x:c r="Z210" s="201" t="n">
        <x:v>0</x:v>
      </x:c>
      <x:c r="AA210" s="201" t="n">
        <x:v>0</x:v>
      </x:c>
    </x:row>
    <x:row r="211">
      <x:c r="H211" t="str">
        <x:v>106150782</x:v>
      </x:c>
      <x:c r="I211" t="str">
        <x:v>RIDGECREST REGIONAL HOSPITAL</x:v>
      </x:c>
      <x:c r="J211" s="201" t="n">
        <x:v>25</x:v>
      </x:c>
      <x:c r="K211" s="201" t="n">
        <x:v>125</x:v>
      </x:c>
      <x:c r="L211" s="201" t="n">
        <x:v>0</x:v>
      </x:c>
      <x:c r="M211" s="201" t="n">
        <x:v>0</x:v>
      </x:c>
      <x:c r="N211" s="201" t="n">
        <x:v>0</x:v>
      </x:c>
      <x:c r="O211" s="201" t="n">
        <x:v>0</x:v>
      </x:c>
      <x:c r="P211" s="201" t="n">
        <x:v>3367</x:v>
      </x:c>
      <x:c r="Q211" s="201" t="n">
        <x:v>23169</x:v>
      </x:c>
      <x:c r="R211" s="201" t="n">
        <x:v>0</x:v>
      </x:c>
      <x:c r="S211" s="201" t="n">
        <x:v>0</x:v>
      </x:c>
      <x:c r="T211" s="201" t="n">
        <x:v>0</x:v>
      </x:c>
      <x:c r="U211" s="201" t="n">
        <x:v>0</x:v>
      </x:c>
      <x:c r="V211" s="201" t="n">
        <x:v>898</x:v>
      </x:c>
      <x:c r="W211" s="201" t="n">
        <x:v>130</x:v>
      </x:c>
      <x:c r="X211" s="201" t="n">
        <x:v>0</x:v>
      </x:c>
      <x:c r="Y211" s="201" t="n">
        <x:v>0</x:v>
      </x:c>
      <x:c r="Z211" s="201" t="n">
        <x:v>0</x:v>
      </x:c>
      <x:c r="AA211" s="201" t="n">
        <x:v>0</x:v>
      </x:c>
    </x:row>
    <x:row r="212">
      <x:c r="H212" t="str">
        <x:v>106331312</x:v>
      </x:c>
      <x:c r="I212" t="str">
        <x:v>RIVERSIDE COMMUNITY HOSPITAL</x:v>
      </x:c>
      <x:c r="J212" s="201" t="n">
        <x:v>503</x:v>
      </x:c>
      <x:c r="K212" s="201" t="n">
        <x:v>0</x:v>
      </x:c>
      <x:c r="L212" s="201" t="n">
        <x:v>0</x:v>
      </x:c>
      <x:c r="M212" s="201" t="n">
        <x:v>0</x:v>
      </x:c>
      <x:c r="N212" s="201" t="n">
        <x:v>0</x:v>
      </x:c>
      <x:c r="O212" s="201" t="n">
        <x:v>0</x:v>
      </x:c>
      <x:c r="P212" s="201" t="n">
        <x:v>138895</x:v>
      </x:c>
      <x:c r="Q212" s="201" t="n">
        <x:v>0</x:v>
      </x:c>
      <x:c r="R212" s="201" t="n">
        <x:v>0</x:v>
      </x:c>
      <x:c r="S212" s="201" t="n">
        <x:v>0</x:v>
      </x:c>
      <x:c r="T212" s="201" t="n">
        <x:v>0</x:v>
      </x:c>
      <x:c r="U212" s="201" t="n">
        <x:v>0</x:v>
      </x:c>
      <x:c r="V212" s="201" t="n">
        <x:v>28168</x:v>
      </x:c>
      <x:c r="W212" s="201" t="n">
        <x:v>0</x:v>
      </x:c>
      <x:c r="X212" s="201" t="n">
        <x:v>0</x:v>
      </x:c>
      <x:c r="Y212" s="201" t="n">
        <x:v>0</x:v>
      </x:c>
      <x:c r="Z212" s="201" t="n">
        <x:v>0</x:v>
      </x:c>
      <x:c r="AA212" s="201" t="n">
        <x:v>0</x:v>
      </x:c>
    </x:row>
    <x:row r="213">
      <x:c r="H213" t="str">
        <x:v>106334487</x:v>
      </x:c>
      <x:c r="I213" t="str">
        <x:v>RIVERSIDE UNIVERSITY HEALTH SYSTEM MEDICAL CENTER</x:v>
      </x:c>
      <x:c r="J213" s="201" t="n">
        <x:v>362</x:v>
      </x:c>
      <x:c r="K213" s="201" t="n">
        <x:v>0</x:v>
      </x:c>
      <x:c r="L213" s="201" t="n">
        <x:v>77</x:v>
      </x:c>
      <x:c r="M213" s="201" t="n">
        <x:v>0</x:v>
      </x:c>
      <x:c r="N213" s="201" t="n">
        <x:v>0</x:v>
      </x:c>
      <x:c r="O213" s="201" t="n">
        <x:v>0</x:v>
      </x:c>
      <x:c r="P213" s="201" t="n">
        <x:v>103151</x:v>
      </x:c>
      <x:c r="Q213" s="201" t="n">
        <x:v>0</x:v>
      </x:c>
      <x:c r="R213" s="201" t="n">
        <x:v>24758</x:v>
      </x:c>
      <x:c r="S213" s="201" t="n">
        <x:v>0</x:v>
      </x:c>
      <x:c r="T213" s="201" t="n">
        <x:v>0</x:v>
      </x:c>
      <x:c r="U213" s="201" t="n">
        <x:v>0</x:v>
      </x:c>
      <x:c r="V213" s="201" t="n">
        <x:v>19357</x:v>
      </x:c>
      <x:c r="W213" s="201" t="n">
        <x:v>0</x:v>
      </x:c>
      <x:c r="X213" s="201" t="n">
        <x:v>2154</x:v>
      </x:c>
      <x:c r="Y213" s="201" t="n">
        <x:v>0</x:v>
      </x:c>
      <x:c r="Z213" s="201" t="n">
        <x:v>0</x:v>
      </x:c>
      <x:c r="AA213" s="201" t="n">
        <x:v>0</x:v>
      </x:c>
    </x:row>
    <x:row r="214">
      <x:c r="H214" t="str">
        <x:v>106190796</x:v>
      </x:c>
      <x:c r="I214" t="str">
        <x:v>RONALD REAGAN UCLA MEDICAL CENTER</x:v>
      </x:c>
      <x:c r="J214" s="201" t="n">
        <x:v>446</x:v>
      </x:c>
      <x:c r="K214" s="201" t="n">
        <x:v>0</x:v>
      </x:c>
      <x:c r="L214" s="201" t="n">
        <x:v>0</x:v>
      </x:c>
      <x:c r="M214" s="201" t="n">
        <x:v>0</x:v>
      </x:c>
      <x:c r="N214" s="201" t="n">
        <x:v>0</x:v>
      </x:c>
      <x:c r="O214" s="201" t="n">
        <x:v>0</x:v>
      </x:c>
      <x:c r="P214" s="201" t="n">
        <x:v>180564</x:v>
      </x:c>
      <x:c r="Q214" s="201" t="n">
        <x:v>0</x:v>
      </x:c>
      <x:c r="R214" s="201" t="n">
        <x:v>0</x:v>
      </x:c>
      <x:c r="S214" s="201" t="n">
        <x:v>0</x:v>
      </x:c>
      <x:c r="T214" s="201" t="n">
        <x:v>0</x:v>
      </x:c>
      <x:c r="U214" s="201" t="n">
        <x:v>0</x:v>
      </x:c>
      <x:c r="V214" s="201" t="n">
        <x:v>22901</x:v>
      </x:c>
      <x:c r="W214" s="201" t="n">
        <x:v>0</x:v>
      </x:c>
      <x:c r="X214" s="201" t="n">
        <x:v>0</x:v>
      </x:c>
      <x:c r="Y214" s="201" t="n">
        <x:v>0</x:v>
      </x:c>
      <x:c r="Z214" s="201" t="n">
        <x:v>0</x:v>
      </x:c>
      <x:c r="AA214" s="201" t="n">
        <x:v>0</x:v>
      </x:c>
    </x:row>
    <x:row r="215">
      <x:c r="H215" t="str">
        <x:v>106270875</x:v>
      </x:c>
      <x:c r="I215" t="str">
        <x:v>SALINAS VALLEY HEALTH MEDICAL CENTER</x:v>
      </x:c>
      <x:c r="J215" s="201" t="n">
        <x:v>263</x:v>
      </x:c>
      <x:c r="K215" s="201" t="n">
        <x:v>0</x:v>
      </x:c>
      <x:c r="L215" s="201" t="n">
        <x:v>0</x:v>
      </x:c>
      <x:c r="M215" s="201" t="n">
        <x:v>0</x:v>
      </x:c>
      <x:c r="N215" s="201" t="n">
        <x:v>0</x:v>
      </x:c>
      <x:c r="O215" s="201" t="n">
        <x:v>0</x:v>
      </x:c>
      <x:c r="P215" s="201" t="n">
        <x:v>42766</x:v>
      </x:c>
      <x:c r="Q215" s="201" t="n">
        <x:v>0</x:v>
      </x:c>
      <x:c r="R215" s="201" t="n">
        <x:v>0</x:v>
      </x:c>
      <x:c r="S215" s="201" t="n">
        <x:v>0</x:v>
      </x:c>
      <x:c r="T215" s="201" t="n">
        <x:v>0</x:v>
      </x:c>
      <x:c r="U215" s="201" t="n">
        <x:v>0</x:v>
      </x:c>
      <x:c r="V215" s="201" t="n">
        <x:v>11476</x:v>
      </x:c>
      <x:c r="W215" s="201" t="n">
        <x:v>0</x:v>
      </x:c>
      <x:c r="X215" s="201" t="n">
        <x:v>0</x:v>
      </x:c>
      <x:c r="Y215" s="201" t="n">
        <x:v>0</x:v>
      </x:c>
      <x:c r="Z215" s="201" t="n">
        <x:v>0</x:v>
      </x:c>
      <x:c r="AA215" s="201" t="n">
        <x:v>0</x:v>
      </x:c>
    </x:row>
    <x:row r="216">
      <x:c r="H216" t="str">
        <x:v>106361318</x:v>
      </x:c>
      <x:c r="I216" t="str">
        <x:v>SAN ANTONIO REGIONAL HOSPITAL</x:v>
      </x:c>
      <x:c r="J216" s="201" t="n">
        <x:v>363</x:v>
      </x:c>
      <x:c r="K216" s="201" t="n">
        <x:v>0</x:v>
      </x:c>
      <x:c r="L216" s="201" t="n">
        <x:v>0</x:v>
      </x:c>
      <x:c r="M216" s="201" t="n">
        <x:v>0</x:v>
      </x:c>
      <x:c r="N216" s="201" t="n">
        <x:v>0</x:v>
      </x:c>
      <x:c r="O216" s="201" t="n">
        <x:v>0</x:v>
      </x:c>
      <x:c r="P216" s="201" t="n">
        <x:v>79387</x:v>
      </x:c>
      <x:c r="Q216" s="201" t="n">
        <x:v>0</x:v>
      </x:c>
      <x:c r="R216" s="201" t="n">
        <x:v>0</x:v>
      </x:c>
      <x:c r="S216" s="201" t="n">
        <x:v>0</x:v>
      </x:c>
      <x:c r="T216" s="201" t="n">
        <x:v>0</x:v>
      </x:c>
      <x:c r="U216" s="201" t="n">
        <x:v>0</x:v>
      </x:c>
      <x:c r="V216" s="201" t="n">
        <x:v>17176</x:v>
      </x:c>
      <x:c r="W216" s="201" t="n">
        <x:v>0</x:v>
      </x:c>
      <x:c r="X216" s="201" t="n">
        <x:v>0</x:v>
      </x:c>
      <x:c r="Y216" s="201" t="n">
        <x:v>0</x:v>
      </x:c>
      <x:c r="Z216" s="201" t="n">
        <x:v>0</x:v>
      </x:c>
      <x:c r="AA216" s="201" t="n">
        <x:v>0</x:v>
      </x:c>
    </x:row>
    <x:row r="217">
      <x:c r="H217" t="str">
        <x:v>106190673</x:v>
      </x:c>
      <x:c r="I217" t="str">
        <x:v>SAN DIMAS COMMUNITY HOSPITAL</x:v>
      </x:c>
      <x:c r="J217" s="201" t="n">
        <x:v>95</x:v>
      </x:c>
      <x:c r="K217" s="201" t="n">
        <x:v>0</x:v>
      </x:c>
      <x:c r="L217" s="201" t="n">
        <x:v>0</x:v>
      </x:c>
      <x:c r="M217" s="201" t="n">
        <x:v>0</x:v>
      </x:c>
      <x:c r="N217" s="201" t="n">
        <x:v>0</x:v>
      </x:c>
      <x:c r="O217" s="201" t="n">
        <x:v>0</x:v>
      </x:c>
      <x:c r="P217" s="201" t="n">
        <x:v>13618</x:v>
      </x:c>
      <x:c r="Q217" s="201" t="n">
        <x:v>0</x:v>
      </x:c>
      <x:c r="R217" s="201" t="n">
        <x:v>0</x:v>
      </x:c>
      <x:c r="S217" s="201" t="n">
        <x:v>0</x:v>
      </x:c>
      <x:c r="T217" s="201" t="n">
        <x:v>0</x:v>
      </x:c>
      <x:c r="U217" s="201" t="n">
        <x:v>0</x:v>
      </x:c>
      <x:c r="V217" s="201" t="n">
        <x:v>3033</x:v>
      </x:c>
      <x:c r="W217" s="201" t="n">
        <x:v>0</x:v>
      </x:c>
      <x:c r="X217" s="201" t="n">
        <x:v>0</x:v>
      </x:c>
      <x:c r="Y217" s="201" t="n">
        <x:v>0</x:v>
      </x:c>
      <x:c r="Z217" s="201" t="n">
        <x:v>0</x:v>
      </x:c>
      <x:c r="AA217" s="201" t="n">
        <x:v>0</x:v>
      </x:c>
    </x:row>
    <x:row r="218">
      <x:c r="H218" t="str">
        <x:v>106190200</x:v>
      </x:c>
      <x:c r="I218" t="str">
        <x:v>SAN GABRIEL VALLEY MEDICAL CENTER</x:v>
      </x:c>
      <x:c r="J218" s="201" t="n">
        <x:v>187</x:v>
      </x:c>
      <x:c r="K218" s="201" t="n">
        <x:v>44</x:v>
      </x:c>
      <x:c r="L218" s="201" t="n">
        <x:v>42</x:v>
      </x:c>
      <x:c r="M218" s="201" t="n">
        <x:v>0</x:v>
      </x:c>
      <x:c r="N218" s="201" t="n">
        <x:v>0</x:v>
      </x:c>
      <x:c r="O218" s="201" t="n">
        <x:v>0</x:v>
      </x:c>
      <x:c r="P218" s="201" t="n">
        <x:v>30627</x:v>
      </x:c>
      <x:c r="Q218" s="201" t="n">
        <x:v>12618</x:v>
      </x:c>
      <x:c r="R218" s="201" t="n">
        <x:v>7740</x:v>
      </x:c>
      <x:c r="S218" s="201" t="n">
        <x:v>0</x:v>
      </x:c>
      <x:c r="T218" s="201" t="n">
        <x:v>0</x:v>
      </x:c>
      <x:c r="U218" s="201" t="n">
        <x:v>0</x:v>
      </x:c>
      <x:c r="V218" s="201" t="n">
        <x:v>6330</x:v>
      </x:c>
      <x:c r="W218" s="201" t="n">
        <x:v>21</x:v>
      </x:c>
      <x:c r="X218" s="201" t="n">
        <x:v>453</x:v>
      </x:c>
      <x:c r="Y218" s="201" t="n">
        <x:v>0</x:v>
      </x:c>
      <x:c r="Z218" s="201" t="n">
        <x:v>0</x:v>
      </x:c>
      <x:c r="AA218" s="201" t="n">
        <x:v>0</x:v>
      </x:c>
    </x:row>
    <x:row r="219">
      <x:c r="H219" t="str">
        <x:v>106331326</x:v>
      </x:c>
      <x:c r="I219" t="str">
        <x:v>SAN GORGONIO MEMORIAL HOSPITAL</x:v>
      </x:c>
      <x:c r="J219" s="201" t="n">
        <x:v>79</x:v>
      </x:c>
      <x:c r="K219" s="201" t="n">
        <x:v>0</x:v>
      </x:c>
      <x:c r="L219" s="201" t="n">
        <x:v>0</x:v>
      </x:c>
      <x:c r="M219" s="201" t="n">
        <x:v>0</x:v>
      </x:c>
      <x:c r="N219" s="201" t="n">
        <x:v>0</x:v>
      </x:c>
      <x:c r="O219" s="201" t="n">
        <x:v>0</x:v>
      </x:c>
      <x:c r="P219" s="201" t="n">
        <x:v>7921</x:v>
      </x:c>
      <x:c r="Q219" s="201" t="n">
        <x:v>0</x:v>
      </x:c>
      <x:c r="R219" s="201" t="n">
        <x:v>0</x:v>
      </x:c>
      <x:c r="S219" s="201" t="n">
        <x:v>0</x:v>
      </x:c>
      <x:c r="T219" s="201" t="n">
        <x:v>0</x:v>
      </x:c>
      <x:c r="U219" s="201" t="n">
        <x:v>0</x:v>
      </x:c>
      <x:c r="V219" s="201" t="n">
        <x:v>2105</x:v>
      </x:c>
      <x:c r="W219" s="201" t="n">
        <x:v>0</x:v>
      </x:c>
      <x:c r="X219" s="201" t="n">
        <x:v>0</x:v>
      </x:c>
      <x:c r="Y219" s="201" t="n">
        <x:v>0</x:v>
      </x:c>
      <x:c r="Z219" s="201" t="n">
        <x:v>0</x:v>
      </x:c>
      <x:c r="AA219" s="201" t="n">
        <x:v>0</x:v>
      </x:c>
    </x:row>
    <x:row r="220">
      <x:c r="H220" t="str">
        <x:v>106391010</x:v>
      </x:c>
      <x:c r="I220" t="str">
        <x:v>SAN JOAQUIN GENERAL HOSPITAL</x:v>
      </x:c>
      <x:c r="J220" s="201" t="n">
        <x:v>196</x:v>
      </x:c>
      <x:c r="K220" s="201" t="n">
        <x:v>0</x:v>
      </x:c>
      <x:c r="L220" s="201" t="n">
        <x:v>0</x:v>
      </x:c>
      <x:c r="M220" s="201" t="n">
        <x:v>0</x:v>
      </x:c>
      <x:c r="N220" s="201" t="n">
        <x:v>0</x:v>
      </x:c>
      <x:c r="O220" s="201" t="n">
        <x:v>0</x:v>
      </x:c>
      <x:c r="P220" s="201" t="n">
        <x:v>49461</x:v>
      </x:c>
      <x:c r="Q220" s="201" t="n">
        <x:v>0</x:v>
      </x:c>
      <x:c r="R220" s="201" t="n">
        <x:v>0</x:v>
      </x:c>
      <x:c r="S220" s="201" t="n">
        <x:v>0</x:v>
      </x:c>
      <x:c r="T220" s="201" t="n">
        <x:v>0</x:v>
      </x:c>
      <x:c r="U220" s="201" t="n">
        <x:v>0</x:v>
      </x:c>
      <x:c r="V220" s="201" t="n">
        <x:v>9498</x:v>
      </x:c>
      <x:c r="W220" s="201" t="n">
        <x:v>0</x:v>
      </x:c>
      <x:c r="X220" s="201" t="n">
        <x:v>0</x:v>
      </x:c>
      <x:c r="Y220" s="201" t="n">
        <x:v>0</x:v>
      </x:c>
      <x:c r="Z220" s="201" t="n">
        <x:v>0</x:v>
      </x:c>
      <x:c r="AA220" s="201" t="n">
        <x:v>0</x:v>
      </x:c>
    </x:row>
    <x:row r="221">
      <x:c r="H221" t="str">
        <x:v>106104023</x:v>
      </x:c>
      <x:c r="I221" t="str">
        <x:v>SAN JOAQUIN VALLEY REHABILITATION HOSPITAL</x:v>
      </x:c>
      <x:c r="J221" s="201" t="n">
        <x:v>0</x:v>
      </x:c>
      <x:c r="K221" s="201" t="n">
        <x:v>0</x:v>
      </x:c>
      <x:c r="L221" s="201" t="n">
        <x:v>0</x:v>
      </x:c>
      <x:c r="M221" s="201" t="n">
        <x:v>62</x:v>
      </x:c>
      <x:c r="N221" s="201" t="n">
        <x:v>0</x:v>
      </x:c>
      <x:c r="O221" s="201" t="n">
        <x:v>0</x:v>
      </x:c>
      <x:c r="P221" s="201" t="n">
        <x:v>0</x:v>
      </x:c>
      <x:c r="Q221" s="201" t="n">
        <x:v>0</x:v>
      </x:c>
      <x:c r="R221" s="201" t="n">
        <x:v>0</x:v>
      </x:c>
      <x:c r="S221" s="201" t="n">
        <x:v>21074</x:v>
      </x:c>
      <x:c r="T221" s="201" t="n">
        <x:v>0</x:v>
      </x:c>
      <x:c r="U221" s="201" t="n">
        <x:v>0</x:v>
      </x:c>
      <x:c r="V221" s="201" t="n">
        <x:v>0</x:v>
      </x:c>
      <x:c r="W221" s="201" t="n">
        <x:v>0</x:v>
      </x:c>
      <x:c r="X221" s="201" t="n">
        <x:v>0</x:v>
      </x:c>
      <x:c r="Y221" s="201" t="n">
        <x:v>1613</x:v>
      </x:c>
      <x:c r="Z221" s="201" t="n">
        <x:v>0</x:v>
      </x:c>
      <x:c r="AA221" s="201" t="n">
        <x:v>0</x:v>
      </x:c>
    </x:row>
    <x:row r="222">
      <x:c r="H222" t="str">
        <x:v>106410782</x:v>
      </x:c>
      <x:c r="I222" t="str">
        <x:v>SAN MATEO MEDICAL CENTER</x:v>
      </x:c>
      <x:c r="J222" s="201" t="n">
        <x:v>69</x:v>
      </x:c>
      <x:c r="K222" s="201" t="n">
        <x:v>345</x:v>
      </x:c>
      <x:c r="L222" s="201" t="n">
        <x:v>34</x:v>
      </x:c>
      <x:c r="M222" s="201" t="n">
        <x:v>0</x:v>
      </x:c>
      <x:c r="N222" s="201" t="n">
        <x:v>0</x:v>
      </x:c>
      <x:c r="O222" s="201" t="n">
        <x:v>0</x:v>
      </x:c>
      <x:c r="P222" s="201" t="n">
        <x:v>11517</x:v>
      </x:c>
      <x:c r="Q222" s="201" t="n">
        <x:v>97768</x:v>
      </x:c>
      <x:c r="R222" s="201" t="n">
        <x:v>4784</x:v>
      </x:c>
      <x:c r="S222" s="201" t="n">
        <x:v>0</x:v>
      </x:c>
      <x:c r="T222" s="201" t="n">
        <x:v>0</x:v>
      </x:c>
      <x:c r="U222" s="201" t="n">
        <x:v>0</x:v>
      </x:c>
      <x:c r="V222" s="201" t="n">
        <x:v>2208</x:v>
      </x:c>
      <x:c r="W222" s="201" t="n">
        <x:v>373</x:v>
      </x:c>
      <x:c r="X222" s="201" t="n">
        <x:v>86</x:v>
      </x:c>
      <x:c r="Y222" s="201" t="n">
        <x:v>0</x:v>
      </x:c>
      <x:c r="Z222" s="201" t="n">
        <x:v>0</x:v>
      </x:c>
      <x:c r="AA222" s="201" t="n">
        <x:v>0</x:v>
      </x:c>
    </x:row>
    <x:row r="223">
      <x:c r="H223" t="str">
        <x:v>106074017</x:v>
      </x:c>
      <x:c r="I223" t="str">
        <x:v>SAN RAMON REGIONAL MEDICAL CENTER</x:v>
      </x:c>
      <x:c r="J223" s="201" t="n">
        <x:v>123</x:v>
      </x:c>
      <x:c r="K223" s="201" t="n">
        <x:v>0</x:v>
      </x:c>
      <x:c r="L223" s="201" t="n">
        <x:v>0</x:v>
      </x:c>
      <x:c r="M223" s="201" t="n">
        <x:v>0</x:v>
      </x:c>
      <x:c r="N223" s="201" t="n">
        <x:v>0</x:v>
      </x:c>
      <x:c r="O223" s="201" t="n">
        <x:v>0</x:v>
      </x:c>
      <x:c r="P223" s="201" t="n">
        <x:v>14908</x:v>
      </x:c>
      <x:c r="Q223" s="201" t="n">
        <x:v>0</x:v>
      </x:c>
      <x:c r="R223" s="201" t="n">
        <x:v>0</x:v>
      </x:c>
      <x:c r="S223" s="201" t="n">
        <x:v>0</x:v>
      </x:c>
      <x:c r="T223" s="201" t="n">
        <x:v>0</x:v>
      </x:c>
      <x:c r="U223" s="201" t="n">
        <x:v>0</x:v>
      </x:c>
      <x:c r="V223" s="201" t="n">
        <x:v>3468</x:v>
      </x:c>
      <x:c r="W223" s="201" t="n">
        <x:v>0</x:v>
      </x:c>
      <x:c r="X223" s="201" t="n">
        <x:v>0</x:v>
      </x:c>
      <x:c r="Y223" s="201" t="n">
        <x:v>0</x:v>
      </x:c>
      <x:c r="Z223" s="201" t="n">
        <x:v>0</x:v>
      </x:c>
      <x:c r="AA223" s="201" t="n">
        <x:v>0</x:v>
      </x:c>
    </x:row>
    <x:row r="224">
      <x:c r="H224" t="str">
        <x:v>106420514</x:v>
      </x:c>
      <x:c r="I224" t="str">
        <x:v>SANTA BARBARA COTTAGE HOSPITAL</x:v>
      </x:c>
      <x:c r="J224" s="201" t="n">
        <x:v>461</x:v>
      </x:c>
      <x:c r="K224" s="201" t="n">
        <x:v>0</x:v>
      </x:c>
      <x:c r="L224" s="201" t="n">
        <x:v>20</x:v>
      </x:c>
      <x:c r="M224" s="201" t="n">
        <x:v>38</x:v>
      </x:c>
      <x:c r="N224" s="201" t="n">
        <x:v>0</x:v>
      </x:c>
      <x:c r="O224" s="201" t="n">
        <x:v>0</x:v>
      </x:c>
      <x:c r="P224" s="201" t="n">
        <x:v>85869</x:v>
      </x:c>
      <x:c r="Q224" s="201" t="n">
        <x:v>0</x:v>
      </x:c>
      <x:c r="R224" s="201" t="n">
        <x:v>4488</x:v>
      </x:c>
      <x:c r="S224" s="201" t="n">
        <x:v>9621</x:v>
      </x:c>
      <x:c r="T224" s="201" t="n">
        <x:v>0</x:v>
      </x:c>
      <x:c r="U224" s="201" t="n">
        <x:v>0</x:v>
      </x:c>
      <x:c r="V224" s="201" t="n">
        <x:v>17843</x:v>
      </x:c>
      <x:c r="W224" s="201" t="n">
        <x:v>0</x:v>
      </x:c>
      <x:c r="X224" s="201" t="n">
        <x:v>865</x:v>
      </x:c>
      <x:c r="Y224" s="201" t="n">
        <x:v>731</x:v>
      </x:c>
      <x:c r="Z224" s="201" t="n">
        <x:v>0</x:v>
      </x:c>
      <x:c r="AA224" s="201" t="n">
        <x:v>0</x:v>
      </x:c>
    </x:row>
    <x:row r="225">
      <x:c r="H225" t="str">
        <x:v>106430883</x:v>
      </x:c>
      <x:c r="I225" t="str">
        <x:v>SANTA CLARA VALLEY MEDICAL CENTER</x:v>
      </x:c>
      <x:c r="J225" s="201" t="n">
        <x:v>968</x:v>
      </x:c>
      <x:c r="K225" s="201" t="n">
        <x:v>24</x:v>
      </x:c>
      <x:c r="L225" s="201" t="n">
        <x:v>50</x:v>
      </x:c>
      <x:c r="M225" s="201" t="n">
        <x:v>100</x:v>
      </x:c>
      <x:c r="N225" s="201" t="n">
        <x:v>0</x:v>
      </x:c>
      <x:c r="O225" s="201" t="n">
        <x:v>0</x:v>
      </x:c>
      <x:c r="P225" s="201" t="n">
        <x:v>186273</x:v>
      </x:c>
      <x:c r="Q225" s="201" t="n">
        <x:v>8292</x:v>
      </x:c>
      <x:c r="R225" s="201" t="n">
        <x:v>14941</x:v>
      </x:c>
      <x:c r="S225" s="201" t="n">
        <x:v>15123</x:v>
      </x:c>
      <x:c r="T225" s="201" t="n">
        <x:v>0</x:v>
      </x:c>
      <x:c r="U225" s="201" t="n">
        <x:v>0</x:v>
      </x:c>
      <x:c r="V225" s="201" t="n">
        <x:v>34301</x:v>
      </x:c>
      <x:c r="W225" s="201" t="n">
        <x:v>5</x:v>
      </x:c>
      <x:c r="X225" s="201" t="n">
        <x:v>403</x:v>
      </x:c>
      <x:c r="Y225" s="201" t="n">
        <x:v>818</x:v>
      </x:c>
      <x:c r="Z225" s="201" t="n">
        <x:v>0</x:v>
      </x:c>
      <x:c r="AA225" s="201" t="n">
        <x:v>0</x:v>
      </x:c>
    </x:row>
    <x:row r="226">
      <x:c r="H226" t="str">
        <x:v>106190687</x:v>
      </x:c>
      <x:c r="I226" t="str">
        <x:v>SANTA MONICA - UCLA MEDICAL CENTER AND ORTHOPAEDIC HOSPITAL</x:v>
      </x:c>
      <x:c r="J226" s="201" t="n">
        <x:v>281</x:v>
      </x:c>
      <x:c r="K226" s="201" t="n">
        <x:v>0</x:v>
      </x:c>
      <x:c r="L226" s="201" t="n">
        <x:v>0</x:v>
      </x:c>
      <x:c r="M226" s="201" t="n">
        <x:v>0</x:v>
      </x:c>
      <x:c r="N226" s="201" t="n">
        <x:v>0</x:v>
      </x:c>
      <x:c r="O226" s="201" t="n">
        <x:v>0</x:v>
      </x:c>
      <x:c r="P226" s="201" t="n">
        <x:v>86087</x:v>
      </x:c>
      <x:c r="Q226" s="201" t="n">
        <x:v>0</x:v>
      </x:c>
      <x:c r="R226" s="201" t="n">
        <x:v>0</x:v>
      </x:c>
      <x:c r="S226" s="201" t="n">
        <x:v>0</x:v>
      </x:c>
      <x:c r="T226" s="201" t="n">
        <x:v>0</x:v>
      </x:c>
      <x:c r="U226" s="201" t="n">
        <x:v>0</x:v>
      </x:c>
      <x:c r="V226" s="201" t="n">
        <x:v>14798</x:v>
      </x:c>
      <x:c r="W226" s="201" t="n">
        <x:v>0</x:v>
      </x:c>
      <x:c r="X226" s="201" t="n">
        <x:v>0</x:v>
      </x:c>
      <x:c r="Y226" s="201" t="n">
        <x:v>0</x:v>
      </x:c>
      <x:c r="Z226" s="201" t="n">
        <x:v>0</x:v>
      </x:c>
      <x:c r="AA226" s="201" t="n">
        <x:v>0</x:v>
      </x:c>
    </x:row>
    <x:row r="227">
      <x:c r="H227" t="str">
        <x:v>106420522</x:v>
      </x:c>
      <x:c r="I227" t="str">
        <x:v>SANTA YNEZ VALLEY COTTAGE HOSPITAL</x:v>
      </x:c>
      <x:c r="J227" s="201" t="n">
        <x:v>11</x:v>
      </x:c>
      <x:c r="K227" s="201" t="n">
        <x:v>0</x:v>
      </x:c>
      <x:c r="L227" s="201" t="n">
        <x:v>0</x:v>
      </x:c>
      <x:c r="M227" s="201" t="n">
        <x:v>0</x:v>
      </x:c>
      <x:c r="N227" s="201" t="n">
        <x:v>0</x:v>
      </x:c>
      <x:c r="O227" s="201" t="n">
        <x:v>0</x:v>
      </x:c>
      <x:c r="P227" s="201" t="n">
        <x:v>485</x:v>
      </x:c>
      <x:c r="Q227" s="201" t="n">
        <x:v>0</x:v>
      </x:c>
      <x:c r="R227" s="201" t="n">
        <x:v>0</x:v>
      </x:c>
      <x:c r="S227" s="201" t="n">
        <x:v>0</x:v>
      </x:c>
      <x:c r="T227" s="201" t="n">
        <x:v>0</x:v>
      </x:c>
      <x:c r="U227" s="201" t="n">
        <x:v>0</x:v>
      </x:c>
      <x:c r="V227" s="201" t="n">
        <x:v>158</x:v>
      </x:c>
      <x:c r="W227" s="201" t="n">
        <x:v>0</x:v>
      </x:c>
      <x:c r="X227" s="201" t="n">
        <x:v>0</x:v>
      </x:c>
      <x:c r="Y227" s="201" t="n">
        <x:v>0</x:v>
      </x:c>
      <x:c r="Z227" s="201" t="n">
        <x:v>0</x:v>
      </x:c>
      <x:c r="AA227" s="201" t="n">
        <x:v>0</x:v>
      </x:c>
    </x:row>
    <x:row r="228">
      <x:c r="H228" t="str">
        <x:v>106371394</x:v>
      </x:c>
      <x:c r="I228" t="str">
        <x:v>SCRIPPS MEMORIAL HOSPITAL - ENCINITAS</x:v>
      </x:c>
      <x:c r="J228" s="201" t="n">
        <x:v>187</x:v>
      </x:c>
      <x:c r="K228" s="201" t="n">
        <x:v>0</x:v>
      </x:c>
      <x:c r="L228" s="201" t="n">
        <x:v>0</x:v>
      </x:c>
      <x:c r="M228" s="201" t="n">
        <x:v>0</x:v>
      </x:c>
      <x:c r="N228" s="201" t="n">
        <x:v>0</x:v>
      </x:c>
      <x:c r="O228" s="201" t="n">
        <x:v>0</x:v>
      </x:c>
      <x:c r="P228" s="201" t="n">
        <x:v>55978</x:v>
      </x:c>
      <x:c r="Q228" s="201" t="n">
        <x:v>0</x:v>
      </x:c>
      <x:c r="R228" s="201" t="n">
        <x:v>0</x:v>
      </x:c>
      <x:c r="S228" s="201" t="n">
        <x:v>0</x:v>
      </x:c>
      <x:c r="T228" s="201" t="n">
        <x:v>0</x:v>
      </x:c>
      <x:c r="U228" s="201" t="n">
        <x:v>0</x:v>
      </x:c>
      <x:c r="V228" s="201" t="n">
        <x:v>14441</x:v>
      </x:c>
      <x:c r="W228" s="201" t="n">
        <x:v>0</x:v>
      </x:c>
      <x:c r="X228" s="201" t="n">
        <x:v>0</x:v>
      </x:c>
      <x:c r="Y228" s="201" t="n">
        <x:v>0</x:v>
      </x:c>
      <x:c r="Z228" s="201" t="n">
        <x:v>0</x:v>
      </x:c>
      <x:c r="AA228" s="201" t="n">
        <x:v>0</x:v>
      </x:c>
    </x:row>
    <x:row r="229">
      <x:c r="H229" t="str">
        <x:v>106370771</x:v>
      </x:c>
      <x:c r="I229" t="str">
        <x:v>SCRIPPS MEMORIAL HOSPITAL - LA JOLLA</x:v>
      </x:c>
      <x:c r="J229" s="201" t="n">
        <x:v>426</x:v>
      </x:c>
      <x:c r="K229" s="201" t="n">
        <x:v>0</x:v>
      </x:c>
      <x:c r="L229" s="201" t="n">
        <x:v>0</x:v>
      </x:c>
      <x:c r="M229" s="201" t="n">
        <x:v>0</x:v>
      </x:c>
      <x:c r="N229" s="201" t="n">
        <x:v>0</x:v>
      </x:c>
      <x:c r="O229" s="201" t="n">
        <x:v>0</x:v>
      </x:c>
      <x:c r="P229" s="201" t="n">
        <x:v>107731</x:v>
      </x:c>
      <x:c r="Q229" s="201" t="n">
        <x:v>0</x:v>
      </x:c>
      <x:c r="R229" s="201" t="n">
        <x:v>0</x:v>
      </x:c>
      <x:c r="S229" s="201" t="n">
        <x:v>0</x:v>
      </x:c>
      <x:c r="T229" s="201" t="n">
        <x:v>0</x:v>
      </x:c>
      <x:c r="U229" s="201" t="n">
        <x:v>0</x:v>
      </x:c>
      <x:c r="V229" s="201" t="n">
        <x:v>22727</x:v>
      </x:c>
      <x:c r="W229" s="201" t="n">
        <x:v>0</x:v>
      </x:c>
      <x:c r="X229" s="201" t="n">
        <x:v>0</x:v>
      </x:c>
      <x:c r="Y229" s="201" t="n">
        <x:v>0</x:v>
      </x:c>
      <x:c r="Z229" s="201" t="n">
        <x:v>0</x:v>
      </x:c>
      <x:c r="AA229" s="201" t="n">
        <x:v>0</x:v>
      </x:c>
    </x:row>
    <x:row r="230">
      <x:c r="H230" t="str">
        <x:v>106370744</x:v>
      </x:c>
      <x:c r="I230" t="str">
        <x:v>SCRIPPS MERCY HOSPITAL</x:v>
      </x:c>
      <x:c r="J230" s="201" t="n">
        <x:v>619</x:v>
      </x:c>
      <x:c r="K230" s="201" t="n">
        <x:v>0</x:v>
      </x:c>
      <x:c r="L230" s="201" t="n">
        <x:v>36</x:v>
      </x:c>
      <x:c r="M230" s="201" t="n">
        <x:v>0</x:v>
      </x:c>
      <x:c r="N230" s="201" t="n">
        <x:v>0</x:v>
      </x:c>
      <x:c r="O230" s="201" t="n">
        <x:v>0</x:v>
      </x:c>
      <x:c r="P230" s="201" t="n">
        <x:v>148711</x:v>
      </x:c>
      <x:c r="Q230" s="201" t="n">
        <x:v>0</x:v>
      </x:c>
      <x:c r="R230" s="201" t="n">
        <x:v>11874</x:v>
      </x:c>
      <x:c r="S230" s="201" t="n">
        <x:v>0</x:v>
      </x:c>
      <x:c r="T230" s="201" t="n">
        <x:v>0</x:v>
      </x:c>
      <x:c r="U230" s="201" t="n">
        <x:v>0</x:v>
      </x:c>
      <x:c r="V230" s="201" t="n">
        <x:v>29895</x:v>
      </x:c>
      <x:c r="W230" s="201" t="n">
        <x:v>0</x:v>
      </x:c>
      <x:c r="X230" s="201" t="n">
        <x:v>787</x:v>
      </x:c>
      <x:c r="Y230" s="201" t="n">
        <x:v>0</x:v>
      </x:c>
      <x:c r="Z230" s="201" t="n">
        <x:v>0</x:v>
      </x:c>
      <x:c r="AA230" s="201" t="n">
        <x:v>0</x:v>
      </x:c>
    </x:row>
    <x:row r="231">
      <x:c r="H231" t="str">
        <x:v>106321016</x:v>
      </x:c>
      <x:c r="I231" t="str">
        <x:v>SENECA HEALTHCARE DISTRICT</x:v>
      </x:c>
      <x:c r="J231" s="201" t="n">
        <x:v>10</x:v>
      </x:c>
      <x:c r="K231" s="201" t="n">
        <x:v>16</x:v>
      </x:c>
      <x:c r="L231" s="201" t="n">
        <x:v>0</x:v>
      </x:c>
      <x:c r="M231" s="201" t="n">
        <x:v>0</x:v>
      </x:c>
      <x:c r="N231" s="201" t="n">
        <x:v>0</x:v>
      </x:c>
      <x:c r="O231" s="201" t="n">
        <x:v>0</x:v>
      </x:c>
      <x:c r="P231" s="201" t="n">
        <x:v>210</x:v>
      </x:c>
      <x:c r="Q231" s="201" t="n">
        <x:v>5093</x:v>
      </x:c>
      <x:c r="R231" s="201" t="n">
        <x:v>0</x:v>
      </x:c>
      <x:c r="S231" s="201" t="n">
        <x:v>0</x:v>
      </x:c>
      <x:c r="T231" s="201" t="n">
        <x:v>0</x:v>
      </x:c>
      <x:c r="U231" s="201" t="n">
        <x:v>0</x:v>
      </x:c>
      <x:c r="V231" s="201" t="n">
        <x:v>51</x:v>
      </x:c>
      <x:c r="W231" s="201" t="n">
        <x:v>1</x:v>
      </x:c>
      <x:c r="X231" s="201" t="n">
        <x:v>0</x:v>
      </x:c>
      <x:c r="Y231" s="201" t="n">
        <x:v>0</x:v>
      </x:c>
      <x:c r="Z231" s="201" t="n">
        <x:v>0</x:v>
      </x:c>
      <x:c r="AA231" s="201" t="n">
        <x:v>0</x:v>
      </x:c>
    </x:row>
    <x:row r="232">
      <x:c r="H232" t="str">
        <x:v>106410891</x:v>
      </x:c>
      <x:c r="I232" t="str">
        <x:v>SEQUOIA HOSPITAL</x:v>
      </x:c>
      <x:c r="J232" s="201" t="n">
        <x:v>208</x:v>
      </x:c>
      <x:c r="K232" s="201" t="n">
        <x:v>0</x:v>
      </x:c>
      <x:c r="L232" s="201" t="n">
        <x:v>0</x:v>
      </x:c>
      <x:c r="M232" s="201" t="n">
        <x:v>0</x:v>
      </x:c>
      <x:c r="N232" s="201" t="n">
        <x:v>0</x:v>
      </x:c>
      <x:c r="O232" s="201" t="n">
        <x:v>0</x:v>
      </x:c>
      <x:c r="P232" s="201" t="n">
        <x:v>17238</x:v>
      </x:c>
      <x:c r="Q232" s="201" t="n">
        <x:v>0</x:v>
      </x:c>
      <x:c r="R232" s="201" t="n">
        <x:v>0</x:v>
      </x:c>
      <x:c r="S232" s="201" t="n">
        <x:v>0</x:v>
      </x:c>
      <x:c r="T232" s="201" t="n">
        <x:v>0</x:v>
      </x:c>
      <x:c r="U232" s="201" t="n">
        <x:v>0</x:v>
      </x:c>
      <x:c r="V232" s="201" t="n">
        <x:v>4694</x:v>
      </x:c>
      <x:c r="W232" s="201" t="n">
        <x:v>0</x:v>
      </x:c>
      <x:c r="X232" s="201" t="n">
        <x:v>0</x:v>
      </x:c>
      <x:c r="Y232" s="201" t="n">
        <x:v>0</x:v>
      </x:c>
      <x:c r="Z232" s="201" t="n">
        <x:v>0</x:v>
      </x:c>
      <x:c r="AA232" s="201" t="n">
        <x:v>0</x:v>
      </x:c>
    </x:row>
    <x:row r="233">
      <x:c r="H233" t="str">
        <x:v>106370875</x:v>
      </x:c>
      <x:c r="I233" t="str">
        <x:v>SHARP CHULA VISTA MEDICAL CENTER</x:v>
      </x:c>
      <x:c r="J233" s="201" t="n">
        <x:v>349</x:v>
      </x:c>
      <x:c r="K233" s="201" t="n">
        <x:v>100</x:v>
      </x:c>
      <x:c r="L233" s="201" t="n">
        <x:v>0</x:v>
      </x:c>
      <x:c r="M233" s="201" t="n">
        <x:v>0</x:v>
      </x:c>
      <x:c r="N233" s="201" t="n">
        <x:v>0</x:v>
      </x:c>
      <x:c r="O233" s="201" t="n">
        <x:v>0</x:v>
      </x:c>
      <x:c r="P233" s="201" t="n">
        <x:v>94454</x:v>
      </x:c>
      <x:c r="Q233" s="201" t="n">
        <x:v>29344</x:v>
      </x:c>
      <x:c r="R233" s="201" t="n">
        <x:v>0</x:v>
      </x:c>
      <x:c r="S233" s="201" t="n">
        <x:v>0</x:v>
      </x:c>
      <x:c r="T233" s="201" t="n">
        <x:v>0</x:v>
      </x:c>
      <x:c r="U233" s="201" t="n">
        <x:v>0</x:v>
      </x:c>
      <x:c r="V233" s="201" t="n">
        <x:v>18891</x:v>
      </x:c>
      <x:c r="W233" s="201" t="n">
        <x:v>580</x:v>
      </x:c>
      <x:c r="X233" s="201" t="n">
        <x:v>0</x:v>
      </x:c>
      <x:c r="Y233" s="201" t="n">
        <x:v>0</x:v>
      </x:c>
      <x:c r="Z233" s="201" t="n">
        <x:v>0</x:v>
      </x:c>
      <x:c r="AA233" s="201" t="n">
        <x:v>0</x:v>
      </x:c>
    </x:row>
    <x:row r="234">
      <x:c r="H234" t="str">
        <x:v>106370689</x:v>
      </x:c>
      <x:c r="I234" t="str">
        <x:v>SHARP CORONADO HOSPITAL AND HEALTHCARE CENTER</x:v>
      </x:c>
      <x:c r="J234" s="201" t="n">
        <x:v>59</x:v>
      </x:c>
      <x:c r="K234" s="201" t="n">
        <x:v>122</x:v>
      </x:c>
      <x:c r="L234" s="201" t="n">
        <x:v>0</x:v>
      </x:c>
      <x:c r="M234" s="201" t="n">
        <x:v>0</x:v>
      </x:c>
      <x:c r="N234" s="201" t="n">
        <x:v>0</x:v>
      </x:c>
      <x:c r="O234" s="201" t="n">
        <x:v>0</x:v>
      </x:c>
      <x:c r="P234" s="201" t="n">
        <x:v>11450</x:v>
      </x:c>
      <x:c r="Q234" s="201" t="n">
        <x:v>29575</x:v>
      </x:c>
      <x:c r="R234" s="201" t="n">
        <x:v>0</x:v>
      </x:c>
      <x:c r="S234" s="201" t="n">
        <x:v>0</x:v>
      </x:c>
      <x:c r="T234" s="201" t="n">
        <x:v>0</x:v>
      </x:c>
      <x:c r="U234" s="201" t="n">
        <x:v>0</x:v>
      </x:c>
      <x:c r="V234" s="201" t="n">
        <x:v>2775</x:v>
      </x:c>
      <x:c r="W234" s="201" t="n">
        <x:v>261</x:v>
      </x:c>
      <x:c r="X234" s="201" t="n">
        <x:v>0</x:v>
      </x:c>
      <x:c r="Y234" s="201" t="n">
        <x:v>0</x:v>
      </x:c>
      <x:c r="Z234" s="201" t="n">
        <x:v>0</x:v>
      </x:c>
      <x:c r="AA234" s="201" t="n">
        <x:v>0</x:v>
      </x:c>
    </x:row>
    <x:row r="235">
      <x:c r="H235" t="str">
        <x:v>106370714</x:v>
      </x:c>
      <x:c r="I235" t="str">
        <x:v>SHARP GROSSMONT HOSPITAL</x:v>
      </x:c>
      <x:c r="J235" s="201" t="n">
        <x:v>448</x:v>
      </x:c>
      <x:c r="K235" s="201" t="n">
        <x:v>30</x:v>
      </x:c>
      <x:c r="L235" s="201" t="n">
        <x:v>46</x:v>
      </x:c>
      <x:c r="M235" s="201" t="n">
        <x:v>18</x:v>
      </x:c>
      <x:c r="N235" s="201" t="n">
        <x:v>0</x:v>
      </x:c>
      <x:c r="O235" s="201" t="n">
        <x:v>0</x:v>
      </x:c>
      <x:c r="P235" s="201" t="n">
        <x:v>123140</x:v>
      </x:c>
      <x:c r="Q235" s="201" t="n">
        <x:v>5172</x:v>
      </x:c>
      <x:c r="R235" s="201" t="n">
        <x:v>12150</x:v>
      </x:c>
      <x:c r="S235" s="201" t="n">
        <x:v>3005</x:v>
      </x:c>
      <x:c r="T235" s="201" t="n">
        <x:v>0</x:v>
      </x:c>
      <x:c r="U235" s="201" t="n">
        <x:v>0</x:v>
      </x:c>
      <x:c r="V235" s="201" t="n">
        <x:v>27317</x:v>
      </x:c>
      <x:c r="W235" s="201" t="n">
        <x:v>309</x:v>
      </x:c>
      <x:c r="X235" s="201" t="n">
        <x:v>1163</x:v>
      </x:c>
      <x:c r="Y235" s="201" t="n">
        <x:v>247</x:v>
      </x:c>
      <x:c r="Z235" s="201" t="n">
        <x:v>0</x:v>
      </x:c>
      <x:c r="AA235" s="201" t="n">
        <x:v>0</x:v>
      </x:c>
    </x:row>
    <x:row r="236">
      <x:c r="H236" t="str">
        <x:v>106370694</x:v>
      </x:c>
      <x:c r="I236" t="str">
        <x:v>SHARP MEMORIAL HOSPITAL</x:v>
      </x:c>
      <x:c r="J236" s="201" t="n">
        <x:v>832</x:v>
      </x:c>
      <x:c r="K236" s="201" t="n">
        <x:v>0</x:v>
      </x:c>
      <x:c r="L236" s="201" t="n">
        <x:v>0</x:v>
      </x:c>
      <x:c r="M236" s="201" t="n">
        <x:v>30</x:v>
      </x:c>
      <x:c r="N236" s="201" t="n">
        <x:v>0</x:v>
      </x:c>
      <x:c r="O236" s="201" t="n">
        <x:v>0</x:v>
      </x:c>
      <x:c r="P236" s="201" t="n">
        <x:v>159043</x:v>
      </x:c>
      <x:c r="Q236" s="201" t="n">
        <x:v>0</x:v>
      </x:c>
      <x:c r="R236" s="201" t="n">
        <x:v>0</x:v>
      </x:c>
      <x:c r="S236" s="201" t="n">
        <x:v>7629</x:v>
      </x:c>
      <x:c r="T236" s="201" t="n">
        <x:v>0</x:v>
      </x:c>
      <x:c r="U236" s="201" t="n">
        <x:v>0</x:v>
      </x:c>
      <x:c r="V236" s="201" t="n">
        <x:v>31413</x:v>
      </x:c>
      <x:c r="W236" s="201" t="n">
        <x:v>0</x:v>
      </x:c>
      <x:c r="X236" s="201" t="n">
        <x:v>0</x:v>
      </x:c>
      <x:c r="Y236" s="201" t="n">
        <x:v>363</x:v>
      </x:c>
      <x:c r="Z236" s="201" t="n">
        <x:v>0</x:v>
      </x:c>
      <x:c r="AA236" s="201" t="n">
        <x:v>0</x:v>
      </x:c>
    </x:row>
    <x:row r="237">
      <x:c r="H237" t="str">
        <x:v>106450940</x:v>
      </x:c>
      <x:c r="I237" t="str">
        <x:v>SHASTA REGIONAL MEDICAL CENTER</x:v>
      </x:c>
      <x:c r="J237" s="201" t="n">
        <x:v>205</x:v>
      </x:c>
      <x:c r="K237" s="201" t="n">
        <x:v>0</x:v>
      </x:c>
      <x:c r="L237" s="201" t="n">
        <x:v>21</x:v>
      </x:c>
      <x:c r="M237" s="201" t="n">
        <x:v>0</x:v>
      </x:c>
      <x:c r="N237" s="201" t="n">
        <x:v>0</x:v>
      </x:c>
      <x:c r="O237" s="201" t="n">
        <x:v>0</x:v>
      </x:c>
      <x:c r="P237" s="201" t="n">
        <x:v>23958</x:v>
      </x:c>
      <x:c r="Q237" s="201" t="n">
        <x:v>0</x:v>
      </x:c>
      <x:c r="R237" s="201" t="n">
        <x:v>5488</x:v>
      </x:c>
      <x:c r="S237" s="201" t="n">
        <x:v>0</x:v>
      </x:c>
      <x:c r="T237" s="201" t="n">
        <x:v>0</x:v>
      </x:c>
      <x:c r="U237" s="201" t="n">
        <x:v>0</x:v>
      </x:c>
      <x:c r="V237" s="201" t="n">
        <x:v>5970</x:v>
      </x:c>
      <x:c r="W237" s="201" t="n">
        <x:v>0</x:v>
      </x:c>
      <x:c r="X237" s="201" t="n">
        <x:v>333</x:v>
      </x:c>
      <x:c r="Y237" s="201" t="n">
        <x:v>0</x:v>
      </x:c>
      <x:c r="Z237" s="201" t="n">
        <x:v>0</x:v>
      </x:c>
      <x:c r="AA237" s="201" t="n">
        <x:v>0</x:v>
      </x:c>
    </x:row>
    <x:row r="238">
      <x:c r="H238" t="str">
        <x:v>106190708</x:v>
      </x:c>
      <x:c r="I238" t="str">
        <x:v>SHERMAN OAKS HOSPITAL</x:v>
      </x:c>
      <x:c r="J238" s="201" t="n">
        <x:v>112</x:v>
      </x:c>
      <x:c r="K238" s="201" t="n">
        <x:v>22</x:v>
      </x:c>
      <x:c r="L238" s="201" t="n">
        <x:v>19</x:v>
      </x:c>
      <x:c r="M238" s="201" t="n">
        <x:v>0</x:v>
      </x:c>
      <x:c r="N238" s="201" t="n">
        <x:v>0</x:v>
      </x:c>
      <x:c r="O238" s="201" t="n">
        <x:v>0</x:v>
      </x:c>
      <x:c r="P238" s="201" t="n">
        <x:v>19605</x:v>
      </x:c>
      <x:c r="Q238" s="201" t="n">
        <x:v>6780</x:v>
      </x:c>
      <x:c r="R238" s="201" t="n">
        <x:v>4723</x:v>
      </x:c>
      <x:c r="S238" s="201" t="n">
        <x:v>0</x:v>
      </x:c>
      <x:c r="T238" s="201" t="n">
        <x:v>0</x:v>
      </x:c>
      <x:c r="U238" s="201" t="n">
        <x:v>0</x:v>
      </x:c>
      <x:c r="V238" s="201" t="n">
        <x:v>4318</x:v>
      </x:c>
      <x:c r="W238" s="201" t="n">
        <x:v>18</x:v>
      </x:c>
      <x:c r="X238" s="201" t="n">
        <x:v>417</x:v>
      </x:c>
      <x:c r="Y238" s="201" t="n">
        <x:v>0</x:v>
      </x:c>
      <x:c r="Z238" s="201" t="n">
        <x:v>0</x:v>
      </x:c>
      <x:c r="AA238" s="201" t="n">
        <x:v>0</x:v>
      </x:c>
    </x:row>
    <x:row r="239">
      <x:c r="H239" t="str">
        <x:v>106291023</x:v>
      </x:c>
      <x:c r="I239" t="str">
        <x:v>SIERRA NEVADA MEMORIAL HOSPITAL</x:v>
      </x:c>
      <x:c r="J239" s="201" t="n">
        <x:v>104</x:v>
      </x:c>
      <x:c r="K239" s="201" t="n">
        <x:v>0</x:v>
      </x:c>
      <x:c r="L239" s="201" t="n">
        <x:v>0</x:v>
      </x:c>
      <x:c r="M239" s="201" t="n">
        <x:v>0</x:v>
      </x:c>
      <x:c r="N239" s="201" t="n">
        <x:v>0</x:v>
      </x:c>
      <x:c r="O239" s="201" t="n">
        <x:v>0</x:v>
      </x:c>
      <x:c r="P239" s="201" t="n">
        <x:v>17794</x:v>
      </x:c>
      <x:c r="Q239" s="201" t="n">
        <x:v>0</x:v>
      </x:c>
      <x:c r="R239" s="201" t="n">
        <x:v>0</x:v>
      </x:c>
      <x:c r="S239" s="201" t="n">
        <x:v>0</x:v>
      </x:c>
      <x:c r="T239" s="201" t="n">
        <x:v>0</x:v>
      </x:c>
      <x:c r="U239" s="201" t="n">
        <x:v>0</x:v>
      </x:c>
      <x:c r="V239" s="201" t="n">
        <x:v>4426</x:v>
      </x:c>
      <x:c r="W239" s="201" t="n">
        <x:v>0</x:v>
      </x:c>
      <x:c r="X239" s="201" t="n">
        <x:v>0</x:v>
      </x:c>
      <x:c r="Y239" s="201" t="n">
        <x:v>0</x:v>
      </x:c>
      <x:c r="Z239" s="201" t="n">
        <x:v>0</x:v>
      </x:c>
      <x:c r="AA239" s="201" t="n">
        <x:v>0</x:v>
      </x:c>
    </x:row>
    <x:row r="240">
      <x:c r="H240" t="str">
        <x:v>106540798</x:v>
      </x:c>
      <x:c r="I240" t="str">
        <x:v>SIERRA VIEW MEDICAL CENTER</x:v>
      </x:c>
      <x:c r="J240" s="201" t="n">
        <x:v>128</x:v>
      </x:c>
      <x:c r="K240" s="201" t="n">
        <x:v>35</x:v>
      </x:c>
      <x:c r="L240" s="201" t="n">
        <x:v>0</x:v>
      </x:c>
      <x:c r="M240" s="201" t="n">
        <x:v>0</x:v>
      </x:c>
      <x:c r="N240" s="201" t="n">
        <x:v>0</x:v>
      </x:c>
      <x:c r="O240" s="201" t="n">
        <x:v>0</x:v>
      </x:c>
      <x:c r="P240" s="201" t="n">
        <x:v>19849</x:v>
      </x:c>
      <x:c r="Q240" s="201" t="n">
        <x:v>12200</x:v>
      </x:c>
      <x:c r="R240" s="201" t="n">
        <x:v>0</x:v>
      </x:c>
      <x:c r="S240" s="201" t="n">
        <x:v>0</x:v>
      </x:c>
      <x:c r="T240" s="201" t="n">
        <x:v>0</x:v>
      </x:c>
      <x:c r="U240" s="201" t="n">
        <x:v>0</x:v>
      </x:c>
      <x:c r="V240" s="201" t="n">
        <x:v>5213</x:v>
      </x:c>
      <x:c r="W240" s="201" t="n">
        <x:v>21</x:v>
      </x:c>
      <x:c r="X240" s="201" t="n">
        <x:v>0</x:v>
      </x:c>
      <x:c r="Y240" s="201" t="n">
        <x:v>0</x:v>
      </x:c>
      <x:c r="Z240" s="201" t="n">
        <x:v>0</x:v>
      </x:c>
      <x:c r="AA240" s="201" t="n">
        <x:v>0</x:v>
      </x:c>
    </x:row>
    <x:row r="241">
      <x:c r="H241" t="str">
        <x:v>106491338</x:v>
      </x:c>
      <x:c r="I241" t="str">
        <x:v>SONOMA SPECIALTY HOSPITAL</x:v>
      </x:c>
      <x:c r="J241" s="201" t="n">
        <x:v>58</x:v>
      </x:c>
      <x:c r="K241" s="201" t="n">
        <x:v>0</x:v>
      </x:c>
      <x:c r="L241" s="201" t="n">
        <x:v>0</x:v>
      </x:c>
      <x:c r="M241" s="201" t="n">
        <x:v>0</x:v>
      </x:c>
      <x:c r="N241" s="201" t="n">
        <x:v>0</x:v>
      </x:c>
      <x:c r="O241" s="201" t="n">
        <x:v>0</x:v>
      </x:c>
      <x:c r="P241" s="201" t="n">
        <x:v>20092</x:v>
      </x:c>
      <x:c r="Q241" s="201" t="n">
        <x:v>0</x:v>
      </x:c>
      <x:c r="R241" s="201" t="n">
        <x:v>0</x:v>
      </x:c>
      <x:c r="S241" s="201" t="n">
        <x:v>0</x:v>
      </x:c>
      <x:c r="T241" s="201" t="n">
        <x:v>0</x:v>
      </x:c>
      <x:c r="U241" s="201" t="n">
        <x:v>0</x:v>
      </x:c>
      <x:c r="V241" s="201" t="n">
        <x:v>422</x:v>
      </x:c>
      <x:c r="W241" s="201" t="n">
        <x:v>0</x:v>
      </x:c>
      <x:c r="X241" s="201" t="n">
        <x:v>0</x:v>
      </x:c>
      <x:c r="Y241" s="201" t="n">
        <x:v>0</x:v>
      </x:c>
      <x:c r="Z241" s="201" t="n">
        <x:v>0</x:v>
      </x:c>
      <x:c r="AA241" s="201" t="n">
        <x:v>0</x:v>
      </x:c>
    </x:row>
    <x:row r="242">
      <x:c r="H242" t="str">
        <x:v>106491076</x:v>
      </x:c>
      <x:c r="I242" t="str">
        <x:v>SONOMA VALLEY HOSPITAL</x:v>
      </x:c>
      <x:c r="J242" s="201" t="n">
        <x:v>24</x:v>
      </x:c>
      <x:c r="K242" s="201" t="n">
        <x:v>27</x:v>
      </x:c>
      <x:c r="L242" s="201" t="n">
        <x:v>0</x:v>
      </x:c>
      <x:c r="M242" s="201" t="n">
        <x:v>0</x:v>
      </x:c>
      <x:c r="N242" s="201" t="n">
        <x:v>0</x:v>
      </x:c>
      <x:c r="O242" s="201" t="n">
        <x:v>0</x:v>
      </x:c>
      <x:c r="P242" s="201" t="n">
        <x:v>2944</x:v>
      </x:c>
      <x:c r="Q242" s="201" t="n">
        <x:v>9582</x:v>
      </x:c>
      <x:c r="R242" s="201" t="n">
        <x:v>0</x:v>
      </x:c>
      <x:c r="S242" s="201" t="n">
        <x:v>0</x:v>
      </x:c>
      <x:c r="T242" s="201" t="n">
        <x:v>0</x:v>
      </x:c>
      <x:c r="U242" s="201" t="n">
        <x:v>0</x:v>
      </x:c>
      <x:c r="V242" s="201" t="n">
        <x:v>819</x:v>
      </x:c>
      <x:c r="W242" s="201" t="n">
        <x:v>109</x:v>
      </x:c>
      <x:c r="X242" s="201" t="n">
        <x:v>0</x:v>
      </x:c>
      <x:c r="Y242" s="201" t="n">
        <x:v>0</x:v>
      </x:c>
      <x:c r="Z242" s="201" t="n">
        <x:v>0</x:v>
      </x:c>
      <x:c r="AA242" s="201" t="n">
        <x:v>0</x:v>
      </x:c>
    </x:row>
    <x:row r="243">
      <x:c r="H243" t="str">
        <x:v>106301258</x:v>
      </x:c>
      <x:c r="I243" t="str">
        <x:v>SOUTH COAST GLOBAL MEDICAL CENTER</x:v>
      </x:c>
      <x:c r="J243" s="201" t="n">
        <x:v>109</x:v>
      </x:c>
      <x:c r="K243" s="201" t="n">
        <x:v>46</x:v>
      </x:c>
      <x:c r="L243" s="201" t="n">
        <x:v>23</x:v>
      </x:c>
      <x:c r="M243" s="201" t="n">
        <x:v>0</x:v>
      </x:c>
      <x:c r="N243" s="201" t="n">
        <x:v>0</x:v>
      </x:c>
      <x:c r="O243" s="201" t="n">
        <x:v>0</x:v>
      </x:c>
      <x:c r="P243" s="201" t="n">
        <x:v>6431</x:v>
      </x:c>
      <x:c r="Q243" s="201" t="n">
        <x:v>11574</x:v>
      </x:c>
      <x:c r="R243" s="201" t="n">
        <x:v>4148</x:v>
      </x:c>
      <x:c r="S243" s="201" t="n">
        <x:v>0</x:v>
      </x:c>
      <x:c r="T243" s="201" t="n">
        <x:v>0</x:v>
      </x:c>
      <x:c r="U243" s="201" t="n">
        <x:v>0</x:v>
      </x:c>
      <x:c r="V243" s="201" t="n">
        <x:v>2661</x:v>
      </x:c>
      <x:c r="W243" s="201" t="n">
        <x:v>69</x:v>
      </x:c>
      <x:c r="X243" s="201" t="n">
        <x:v>187</x:v>
      </x:c>
      <x:c r="Y243" s="201" t="n">
        <x:v>0</x:v>
      </x:c>
      <x:c r="Z243" s="201" t="n">
        <x:v>0</x:v>
      </x:c>
      <x:c r="AA243" s="201" t="n">
        <x:v>0</x:v>
      </x:c>
    </x:row>
    <x:row r="244">
      <x:c r="H244" t="str">
        <x:v>106190380</x:v>
      </x:c>
      <x:c r="I244" t="str">
        <x:v>SOUTHERN CALIFORNIA HOSPITAL AT HOLLYWOOD</x:v>
      </x:c>
      <x:c r="J244" s="201" t="n">
        <x:v>336</x:v>
      </x:c>
      <x:c r="K244" s="201" t="n">
        <x:v>21</x:v>
      </x:c>
      <x:c r="L244" s="201" t="n">
        <x:v>162</x:v>
      </x:c>
      <x:c r="M244" s="201" t="n">
        <x:v>32</x:v>
      </x:c>
      <x:c r="N244" s="201" t="n">
        <x:v>18</x:v>
      </x:c>
      <x:c r="O244" s="201" t="n">
        <x:v>0</x:v>
      </x:c>
      <x:c r="P244" s="201" t="n">
        <x:v>64532</x:v>
      </x:c>
      <x:c r="Q244" s="201" t="n">
        <x:v>5799</x:v>
      </x:c>
      <x:c r="R244" s="201" t="n">
        <x:v>39873</x:v>
      </x:c>
      <x:c r="S244" s="201" t="n">
        <x:v>3528</x:v>
      </x:c>
      <x:c r="T244" s="201" t="n">
        <x:v>4400</x:v>
      </x:c>
      <x:c r="U244" s="201" t="n">
        <x:v>0</x:v>
      </x:c>
      <x:c r="V244" s="201" t="n">
        <x:v>11944</x:v>
      </x:c>
      <x:c r="W244" s="201" t="n">
        <x:v>29</x:v>
      </x:c>
      <x:c r="X244" s="201" t="n">
        <x:v>6173</x:v>
      </x:c>
      <x:c r="Y244" s="201" t="n">
        <x:v>306</x:v>
      </x:c>
      <x:c r="Z244" s="201" t="n">
        <x:v>955</x:v>
      </x:c>
      <x:c r="AA244" s="201" t="n">
        <x:v>0</x:v>
      </x:c>
    </x:row>
    <x:row r="245">
      <x:c r="H245" t="str">
        <x:v>106141338</x:v>
      </x:c>
      <x:c r="I245" t="str">
        <x:v>SOUTHERN INYO HOSPITAL</x:v>
      </x:c>
      <x:c r="J245" s="201" t="n">
        <x:v>4</x:v>
      </x:c>
      <x:c r="K245" s="201" t="n">
        <x:v>33</x:v>
      </x:c>
      <x:c r="L245" s="201" t="n">
        <x:v>0</x:v>
      </x:c>
      <x:c r="M245" s="201" t="n">
        <x:v>0</x:v>
      </x:c>
      <x:c r="N245" s="201" t="n">
        <x:v>0</x:v>
      </x:c>
      <x:c r="O245" s="201" t="n">
        <x:v>0</x:v>
      </x:c>
      <x:c r="P245" s="201" t="n">
        <x:v>793</x:v>
      </x:c>
      <x:c r="Q245" s="201" t="n">
        <x:v>10830</x:v>
      </x:c>
      <x:c r="R245" s="201" t="n">
        <x:v>0</x:v>
      </x:c>
      <x:c r="S245" s="201" t="n">
        <x:v>0</x:v>
      </x:c>
      <x:c r="T245" s="201" t="n">
        <x:v>0</x:v>
      </x:c>
      <x:c r="U245" s="201" t="n">
        <x:v>0</x:v>
      </x:c>
      <x:c r="V245" s="201" t="n">
        <x:v>73</x:v>
      </x:c>
      <x:c r="W245" s="201" t="n">
        <x:v>4</x:v>
      </x:c>
      <x:c r="X245" s="201" t="n">
        <x:v>0</x:v>
      </x:c>
      <x:c r="Y245" s="201" t="n">
        <x:v>0</x:v>
      </x:c>
      <x:c r="Z245" s="201" t="n">
        <x:v>0</x:v>
      </x:c>
      <x:c r="AA245" s="201" t="n">
        <x:v>0</x:v>
      </x:c>
    </x:row>
    <x:row r="246">
      <x:c r="H246" t="str">
        <x:v>106334068</x:v>
      </x:c>
      <x:c r="I246" t="str">
        <x:v>SOUTHWEST HEALTHCARE SYSTEM - MURRIETA</x:v>
      </x:c>
      <x:c r="J246" s="201" t="n">
        <x:v>242</x:v>
      </x:c>
      <x:c r="K246" s="201" t="n">
        <x:v>0</x:v>
      </x:c>
      <x:c r="L246" s="201" t="n">
        <x:v>0</x:v>
      </x:c>
      <x:c r="M246" s="201" t="n">
        <x:v>0</x:v>
      </x:c>
      <x:c r="N246" s="201" t="n">
        <x:v>0</x:v>
      </x:c>
      <x:c r="O246" s="201" t="n">
        <x:v>0</x:v>
      </x:c>
      <x:c r="P246" s="201" t="n">
        <x:v>71091</x:v>
      </x:c>
      <x:c r="Q246" s="201" t="n">
        <x:v>0</x:v>
      </x:c>
      <x:c r="R246" s="201" t="n">
        <x:v>0</x:v>
      </x:c>
      <x:c r="S246" s="201" t="n">
        <x:v>0</x:v>
      </x:c>
      <x:c r="T246" s="201" t="n">
        <x:v>0</x:v>
      </x:c>
      <x:c r="U246" s="201" t="n">
        <x:v>0</x:v>
      </x:c>
      <x:c r="V246" s="201" t="n">
        <x:v>18064</x:v>
      </x:c>
      <x:c r="W246" s="201" t="n">
        <x:v>0</x:v>
      </x:c>
      <x:c r="X246" s="201" t="n">
        <x:v>0</x:v>
      </x:c>
      <x:c r="Y246" s="201" t="n">
        <x:v>0</x:v>
      </x:c>
      <x:c r="Z246" s="201" t="n">
        <x:v>0</x:v>
      </x:c>
      <x:c r="AA246" s="201" t="n">
        <x:v>0</x:v>
      </x:c>
    </x:row>
    <x:row r="247">
      <x:c r="H247" t="str">
        <x:v>106100899</x:v>
      </x:c>
      <x:c r="I247" t="str">
        <x:v>ST. AGNES MEDICAL CENTER</x:v>
      </x:c>
      <x:c r="J247" s="201" t="n">
        <x:v>436</x:v>
      </x:c>
      <x:c r="K247" s="201" t="n">
        <x:v>0</x:v>
      </x:c>
      <x:c r="L247" s="201" t="n">
        <x:v>0</x:v>
      </x:c>
      <x:c r="M247" s="201" t="n">
        <x:v>0</x:v>
      </x:c>
      <x:c r="N247" s="201" t="n">
        <x:v>0</x:v>
      </x:c>
      <x:c r="O247" s="201" t="n">
        <x:v>0</x:v>
      </x:c>
      <x:c r="P247" s="201" t="n">
        <x:v>115217</x:v>
      </x:c>
      <x:c r="Q247" s="201" t="n">
        <x:v>0</x:v>
      </x:c>
      <x:c r="R247" s="201" t="n">
        <x:v>0</x:v>
      </x:c>
      <x:c r="S247" s="201" t="n">
        <x:v>0</x:v>
      </x:c>
      <x:c r="T247" s="201" t="n">
        <x:v>0</x:v>
      </x:c>
      <x:c r="U247" s="201" t="n">
        <x:v>0</x:v>
      </x:c>
      <x:c r="V247" s="201" t="n">
        <x:v>25759</x:v>
      </x:c>
      <x:c r="W247" s="201" t="n">
        <x:v>0</x:v>
      </x:c>
      <x:c r="X247" s="201" t="n">
        <x:v>0</x:v>
      </x:c>
      <x:c r="Y247" s="201" t="n">
        <x:v>0</x:v>
      </x:c>
      <x:c r="Z247" s="201" t="n">
        <x:v>0</x:v>
      </x:c>
      <x:c r="AA247" s="201" t="n">
        <x:v>0</x:v>
      </x:c>
    </x:row>
    <x:row r="248">
      <x:c r="H248" t="str">
        <x:v>106361339</x:v>
      </x:c>
      <x:c r="I248" t="str">
        <x:v>ST. BERNARDINE MEDICAL CENTER</x:v>
      </x:c>
      <x:c r="J248" s="201" t="n">
        <x:v>342</x:v>
      </x:c>
      <x:c r="K248" s="201" t="n">
        <x:v>0</x:v>
      </x:c>
      <x:c r="L248" s="201" t="n">
        <x:v>0</x:v>
      </x:c>
      <x:c r="M248" s="201" t="n">
        <x:v>0</x:v>
      </x:c>
      <x:c r="N248" s="201" t="n">
        <x:v>0</x:v>
      </x:c>
      <x:c r="O248" s="201" t="n">
        <x:v>0</x:v>
      </x:c>
      <x:c r="P248" s="201" t="n">
        <x:v>73981</x:v>
      </x:c>
      <x:c r="Q248" s="201" t="n">
        <x:v>0</x:v>
      </x:c>
      <x:c r="R248" s="201" t="n">
        <x:v>0</x:v>
      </x:c>
      <x:c r="S248" s="201" t="n">
        <x:v>0</x:v>
      </x:c>
      <x:c r="T248" s="201" t="n">
        <x:v>0</x:v>
      </x:c>
      <x:c r="U248" s="201" t="n">
        <x:v>0</x:v>
      </x:c>
      <x:c r="V248" s="201" t="n">
        <x:v>15478</x:v>
      </x:c>
      <x:c r="W248" s="201" t="n">
        <x:v>0</x:v>
      </x:c>
      <x:c r="X248" s="201" t="n">
        <x:v>0</x:v>
      </x:c>
      <x:c r="Y248" s="201" t="n">
        <x:v>0</x:v>
      </x:c>
      <x:c r="Z248" s="201" t="n">
        <x:v>0</x:v>
      </x:c>
      <x:c r="AA248" s="201" t="n">
        <x:v>0</x:v>
      </x:c>
    </x:row>
    <x:row r="249">
      <x:c r="H249" t="str">
        <x:v>106521041</x:v>
      </x:c>
      <x:c r="I249" t="str">
        <x:v>ST. ELIZABETH COMMUNITY HOSPITAL</x:v>
      </x:c>
      <x:c r="J249" s="201" t="n">
        <x:v>76</x:v>
      </x:c>
      <x:c r="K249" s="201" t="n">
        <x:v>0</x:v>
      </x:c>
      <x:c r="L249" s="201" t="n">
        <x:v>0</x:v>
      </x:c>
      <x:c r="M249" s="201" t="n">
        <x:v>0</x:v>
      </x:c>
      <x:c r="N249" s="201" t="n">
        <x:v>0</x:v>
      </x:c>
      <x:c r="O249" s="201" t="n">
        <x:v>0</x:v>
      </x:c>
      <x:c r="P249" s="201" t="n">
        <x:v>9696</x:v>
      </x:c>
      <x:c r="Q249" s="201" t="n">
        <x:v>0</x:v>
      </x:c>
      <x:c r="R249" s="201" t="n">
        <x:v>0</x:v>
      </x:c>
      <x:c r="S249" s="201" t="n">
        <x:v>0</x:v>
      </x:c>
      <x:c r="T249" s="201" t="n">
        <x:v>0</x:v>
      </x:c>
      <x:c r="U249" s="201" t="n">
        <x:v>0</x:v>
      </x:c>
      <x:c r="V249" s="201" t="n">
        <x:v>3055</x:v>
      </x:c>
      <x:c r="W249" s="201" t="n">
        <x:v>0</x:v>
      </x:c>
      <x:c r="X249" s="201" t="n">
        <x:v>0</x:v>
      </x:c>
      <x:c r="Y249" s="201" t="n">
        <x:v>0</x:v>
      </x:c>
      <x:c r="Z249" s="201" t="n">
        <x:v>0</x:v>
      </x:c>
      <x:c r="AA249" s="201" t="n">
        <x:v>0</x:v>
      </x:c>
    </x:row>
    <x:row r="250">
      <x:c r="H250" t="str">
        <x:v>106190754</x:v>
      </x:c>
      <x:c r="I250" t="str">
        <x:v>ST. FRANCIS MEDICAL CENTER</x:v>
      </x:c>
      <x:c r="J250" s="201" t="n">
        <x:v>314</x:v>
      </x:c>
      <x:c r="K250" s="201" t="n">
        <x:v>0</x:v>
      </x:c>
      <x:c r="L250" s="201" t="n">
        <x:v>40</x:v>
      </x:c>
      <x:c r="M250" s="201" t="n">
        <x:v>0</x:v>
      </x:c>
      <x:c r="N250" s="201" t="n">
        <x:v>0</x:v>
      </x:c>
      <x:c r="O250" s="201" t="n">
        <x:v>0</x:v>
      </x:c>
      <x:c r="P250" s="201" t="n">
        <x:v>74102</x:v>
      </x:c>
      <x:c r="Q250" s="201" t="n">
        <x:v>0</x:v>
      </x:c>
      <x:c r="R250" s="201" t="n">
        <x:v>14802</x:v>
      </x:c>
      <x:c r="S250" s="201" t="n">
        <x:v>0</x:v>
      </x:c>
      <x:c r="T250" s="201" t="n">
        <x:v>0</x:v>
      </x:c>
      <x:c r="U250" s="201" t="n">
        <x:v>0</x:v>
      </x:c>
      <x:c r="V250" s="201" t="n">
        <x:v>14394</x:v>
      </x:c>
      <x:c r="W250" s="201" t="n">
        <x:v>0</x:v>
      </x:c>
      <x:c r="X250" s="201" t="n">
        <x:v>1670</x:v>
      </x:c>
      <x:c r="Y250" s="201" t="n">
        <x:v>0</x:v>
      </x:c>
      <x:c r="Z250" s="201" t="n">
        <x:v>0</x:v>
      </x:c>
      <x:c r="AA250" s="201" t="n">
        <x:v>0</x:v>
      </x:c>
    </x:row>
    <x:row r="251">
      <x:c r="H251" t="str">
        <x:v>106380960</x:v>
      </x:c>
      <x:c r="I251" t="str">
        <x:v>ST. FRANCIS MEMORIAL HOSPITAL</x:v>
      </x:c>
      <x:c r="J251" s="201" t="n">
        <x:v>239</x:v>
      </x:c>
      <x:c r="K251" s="201" t="n">
        <x:v>0</x:v>
      </x:c>
      <x:c r="L251" s="201" t="n">
        <x:v>35</x:v>
      </x:c>
      <x:c r="M251" s="201" t="n">
        <x:v>20</x:v>
      </x:c>
      <x:c r="N251" s="201" t="n">
        <x:v>0</x:v>
      </x:c>
      <x:c r="O251" s="201" t="n">
        <x:v>0</x:v>
      </x:c>
      <x:c r="P251" s="201" t="n">
        <x:v>17289</x:v>
      </x:c>
      <x:c r="Q251" s="201" t="n">
        <x:v>0</x:v>
      </x:c>
      <x:c r="R251" s="201" t="n">
        <x:v>8510</x:v>
      </x:c>
      <x:c r="S251" s="201" t="n">
        <x:v>2850</x:v>
      </x:c>
      <x:c r="T251" s="201" t="n">
        <x:v>0</x:v>
      </x:c>
      <x:c r="U251" s="201" t="n">
        <x:v>0</x:v>
      </x:c>
      <x:c r="V251" s="201" t="n">
        <x:v>2662</x:v>
      </x:c>
      <x:c r="W251" s="201" t="n">
        <x:v>0</x:v>
      </x:c>
      <x:c r="X251" s="201" t="n">
        <x:v>979</x:v>
      </x:c>
      <x:c r="Y251" s="201" t="n">
        <x:v>140</x:v>
      </x:c>
      <x:c r="Z251" s="201" t="n">
        <x:v>0</x:v>
      </x:c>
      <x:c r="AA251" s="201" t="n">
        <x:v>0</x:v>
      </x:c>
    </x:row>
    <x:row r="252">
      <x:c r="H252" t="str">
        <x:v>106560529</x:v>
      </x:c>
      <x:c r="I252" t="str">
        <x:v>ST. JOHN'S REGIONAL MEDICAL CENTER</x:v>
      </x:c>
      <x:c r="J252" s="201" t="n">
        <x:v>288</x:v>
      </x:c>
      <x:c r="K252" s="201" t="n">
        <x:v>74</x:v>
      </x:c>
      <x:c r="L252" s="201" t="n">
        <x:v>0</x:v>
      </x:c>
      <x:c r="M252" s="201" t="n">
        <x:v>23</x:v>
      </x:c>
      <x:c r="N252" s="201" t="n">
        <x:v>0</x:v>
      </x:c>
      <x:c r="O252" s="201" t="n">
        <x:v>0</x:v>
      </x:c>
      <x:c r="P252" s="201" t="n">
        <x:v>65376</x:v>
      </x:c>
      <x:c r="Q252" s="201" t="n">
        <x:v>25881</x:v>
      </x:c>
      <x:c r="R252" s="201" t="n">
        <x:v>0</x:v>
      </x:c>
      <x:c r="S252" s="201" t="n">
        <x:v>7078</x:v>
      </x:c>
      <x:c r="T252" s="201" t="n">
        <x:v>0</x:v>
      </x:c>
      <x:c r="U252" s="201" t="n">
        <x:v>0</x:v>
      </x:c>
      <x:c r="V252" s="201" t="n">
        <x:v>12969</x:v>
      </x:c>
      <x:c r="W252" s="201" t="n">
        <x:v>899</x:v>
      </x:c>
      <x:c r="X252" s="201" t="n">
        <x:v>0</x:v>
      </x:c>
      <x:c r="Y252" s="201" t="n">
        <x:v>542</x:v>
      </x:c>
      <x:c r="Z252" s="201" t="n">
        <x:v>0</x:v>
      </x:c>
      <x:c r="AA252" s="201" t="n">
        <x:v>0</x:v>
      </x:c>
    </x:row>
    <x:row r="253">
      <x:c r="H253" t="str">
        <x:v>106391042</x:v>
      </x:c>
      <x:c r="I253" t="str">
        <x:v>ST. JOSEPH'S MEDICAL CENTER OF STOCKTON</x:v>
      </x:c>
      <x:c r="J253" s="201" t="n">
        <x:v>355</x:v>
      </x:c>
      <x:c r="K253" s="201" t="n">
        <x:v>0</x:v>
      </x:c>
      <x:c r="L253" s="201" t="n">
        <x:v>0</x:v>
      </x:c>
      <x:c r="M253" s="201" t="n">
        <x:v>0</x:v>
      </x:c>
      <x:c r="N253" s="201" t="n">
        <x:v>0</x:v>
      </x:c>
      <x:c r="O253" s="201" t="n">
        <x:v>0</x:v>
      </x:c>
      <x:c r="P253" s="201" t="n">
        <x:v>95550</x:v>
      </x:c>
      <x:c r="Q253" s="201" t="n">
        <x:v>0</x:v>
      </x:c>
      <x:c r="R253" s="201" t="n">
        <x:v>0</x:v>
      </x:c>
      <x:c r="S253" s="201" t="n">
        <x:v>0</x:v>
      </x:c>
      <x:c r="T253" s="201" t="n">
        <x:v>0</x:v>
      </x:c>
      <x:c r="U253" s="201" t="n">
        <x:v>0</x:v>
      </x:c>
      <x:c r="V253" s="201" t="n">
        <x:v>19492</x:v>
      </x:c>
      <x:c r="W253" s="201" t="n">
        <x:v>0</x:v>
      </x:c>
      <x:c r="X253" s="201" t="n">
        <x:v>0</x:v>
      </x:c>
      <x:c r="Y253" s="201" t="n">
        <x:v>0</x:v>
      </x:c>
      <x:c r="Z253" s="201" t="n">
        <x:v>0</x:v>
      </x:c>
      <x:c r="AA253" s="201" t="n">
        <x:v>0</x:v>
      </x:c>
    </x:row>
    <x:row r="254">
      <x:c r="H254" t="str">
        <x:v>106190053</x:v>
      </x:c>
      <x:c r="I254" t="str">
        <x:v>ST. MARY MEDICAL CENTER - LONG BEACH</x:v>
      </x:c>
      <x:c r="J254" s="201" t="n">
        <x:v>273</x:v>
      </x:c>
      <x:c r="K254" s="201" t="n">
        <x:v>0</x:v>
      </x:c>
      <x:c r="L254" s="201" t="n">
        <x:v>0</x:v>
      </x:c>
      <x:c r="M254" s="201" t="n">
        <x:v>34</x:v>
      </x:c>
      <x:c r="N254" s="201" t="n">
        <x:v>0</x:v>
      </x:c>
      <x:c r="O254" s="201" t="n">
        <x:v>0</x:v>
      </x:c>
      <x:c r="P254" s="201" t="n">
        <x:v>61530</x:v>
      </x:c>
      <x:c r="Q254" s="201" t="n">
        <x:v>0</x:v>
      </x:c>
      <x:c r="R254" s="201" t="n">
        <x:v>0</x:v>
      </x:c>
      <x:c r="S254" s="201" t="n">
        <x:v>2876</x:v>
      </x:c>
      <x:c r="T254" s="201" t="n">
        <x:v>0</x:v>
      </x:c>
      <x:c r="U254" s="201" t="n">
        <x:v>0</x:v>
      </x:c>
      <x:c r="V254" s="201" t="n">
        <x:v>10237</x:v>
      </x:c>
      <x:c r="W254" s="201" t="n">
        <x:v>0</x:v>
      </x:c>
      <x:c r="X254" s="201" t="n">
        <x:v>0</x:v>
      </x:c>
      <x:c r="Y254" s="201" t="n">
        <x:v>247</x:v>
      </x:c>
      <x:c r="Z254" s="201" t="n">
        <x:v>0</x:v>
      </x:c>
      <x:c r="AA254" s="201" t="n">
        <x:v>0</x:v>
      </x:c>
    </x:row>
    <x:row r="255">
      <x:c r="H255" t="str">
        <x:v>106380965</x:v>
      </x:c>
      <x:c r="I255" t="str">
        <x:v>ST. MARY'S MEDICAL CENTER - SAN FRANCISCO</x:v>
      </x:c>
      <x:c r="J255" s="201" t="n">
        <x:v>204</x:v>
      </x:c>
      <x:c r="K255" s="201" t="n">
        <x:v>0</x:v>
      </x:c>
      <x:c r="L255" s="201" t="n">
        <x:v>35</x:v>
      </x:c>
      <x:c r="M255" s="201" t="n">
        <x:v>36</x:v>
      </x:c>
      <x:c r="N255" s="201" t="n">
        <x:v>0</x:v>
      </x:c>
      <x:c r="O255" s="201" t="n">
        <x:v>0</x:v>
      </x:c>
      <x:c r="P255" s="201" t="n">
        <x:v>22470</x:v>
      </x:c>
      <x:c r="Q255" s="201" t="n">
        <x:v>0</x:v>
      </x:c>
      <x:c r="R255" s="201" t="n">
        <x:v>2985</x:v>
      </x:c>
      <x:c r="S255" s="201" t="n">
        <x:v>2494</x:v>
      </x:c>
      <x:c r="T255" s="201" t="n">
        <x:v>0</x:v>
      </x:c>
      <x:c r="U255" s="201" t="n">
        <x:v>0</x:v>
      </x:c>
      <x:c r="V255" s="201" t="n">
        <x:v>4019</x:v>
      </x:c>
      <x:c r="W255" s="201" t="n">
        <x:v>0</x:v>
      </x:c>
      <x:c r="X255" s="201" t="n">
        <x:v>651</x:v>
      </x:c>
      <x:c r="Y255" s="201" t="n">
        <x:v>194</x:v>
      </x:c>
      <x:c r="Z255" s="201" t="n">
        <x:v>0</x:v>
      </x:c>
      <x:c r="AA255" s="201" t="n">
        <x:v>0</x:v>
      </x:c>
    </x:row>
    <x:row r="256">
      <x:c r="H256" t="str">
        <x:v>106010967</x:v>
      </x:c>
      <x:c r="I256" t="str">
        <x:v>ST. ROSE HOSPITAL</x:v>
      </x:c>
      <x:c r="J256" s="201" t="n">
        <x:v>171</x:v>
      </x:c>
      <x:c r="K256" s="201" t="n">
        <x:v>0</x:v>
      </x:c>
      <x:c r="L256" s="201" t="n">
        <x:v>0</x:v>
      </x:c>
      <x:c r="M256" s="201" t="n">
        <x:v>0</x:v>
      </x:c>
      <x:c r="N256" s="201" t="n">
        <x:v>0</x:v>
      </x:c>
      <x:c r="O256" s="201" t="n">
        <x:v>0</x:v>
      </x:c>
      <x:c r="P256" s="201" t="n">
        <x:v>12838</x:v>
      </x:c>
      <x:c r="Q256" s="201" t="n">
        <x:v>0</x:v>
      </x:c>
      <x:c r="R256" s="201" t="n">
        <x:v>0</x:v>
      </x:c>
      <x:c r="S256" s="201" t="n">
        <x:v>0</x:v>
      </x:c>
      <x:c r="T256" s="201" t="n">
        <x:v>0</x:v>
      </x:c>
      <x:c r="U256" s="201" t="n">
        <x:v>0</x:v>
      </x:c>
      <x:c r="V256" s="201" t="n">
        <x:v>3337</x:v>
      </x:c>
      <x:c r="W256" s="201" t="n">
        <x:v>0</x:v>
      </x:c>
      <x:c r="X256" s="201" t="n">
        <x:v>0</x:v>
      </x:c>
      <x:c r="Y256" s="201" t="n">
        <x:v>0</x:v>
      </x:c>
      <x:c r="Z256" s="201" t="n">
        <x:v>0</x:v>
      </x:c>
      <x:c r="AA256" s="201" t="n">
        <x:v>0</x:v>
      </x:c>
    </x:row>
    <x:row r="257">
      <x:c r="H257" t="str">
        <x:v>106430905</x:v>
      </x:c>
      <x:c r="I257" t="str">
        <x:v>STANFORD HEALTH CARE</x:v>
      </x:c>
      <x:c r="J257" s="201" t="n">
        <x:v>613</x:v>
      </x:c>
      <x:c r="K257" s="201" t="n">
        <x:v>0</x:v>
      </x:c>
      <x:c r="L257" s="201" t="n">
        <x:v>30</x:v>
      </x:c>
      <x:c r="M257" s="201" t="n">
        <x:v>0</x:v>
      </x:c>
      <x:c r="N257" s="201" t="n">
        <x:v>0</x:v>
      </x:c>
      <x:c r="O257" s="201" t="n">
        <x:v>0</x:v>
      </x:c>
      <x:c r="P257" s="201" t="n">
        <x:v>243877</x:v>
      </x:c>
      <x:c r="Q257" s="201" t="n">
        <x:v>0</x:v>
      </x:c>
      <x:c r="R257" s="201" t="n">
        <x:v>9878</x:v>
      </x:c>
      <x:c r="S257" s="201" t="n">
        <x:v>0</x:v>
      </x:c>
      <x:c r="T257" s="201" t="n">
        <x:v>0</x:v>
      </x:c>
      <x:c r="U257" s="201" t="n">
        <x:v>0</x:v>
      </x:c>
      <x:c r="V257" s="201" t="n">
        <x:v>34946</x:v>
      </x:c>
      <x:c r="W257" s="201" t="n">
        <x:v>0</x:v>
      </x:c>
      <x:c r="X257" s="201" t="n">
        <x:v>1005</x:v>
      </x:c>
      <x:c r="Y257" s="201" t="n">
        <x:v>0</x:v>
      </x:c>
      <x:c r="Z257" s="201" t="n">
        <x:v>0</x:v>
      </x:c>
      <x:c r="AA257" s="201" t="n">
        <x:v>0</x:v>
      </x:c>
    </x:row>
    <x:row r="258">
      <x:c r="H258" t="str">
        <x:v>106014050</x:v>
      </x:c>
      <x:c r="I258" t="str">
        <x:v>STANFORD HEALTH CARE TRI-VALLEY</x:v>
      </x:c>
      <x:c r="J258" s="201" t="n">
        <x:v>202</x:v>
      </x:c>
      <x:c r="K258" s="201" t="n">
        <x:v>26</x:v>
      </x:c>
      <x:c r="L258" s="201" t="n">
        <x:v>14</x:v>
      </x:c>
      <x:c r="M258" s="201" t="n">
        <x:v>0</x:v>
      </x:c>
      <x:c r="N258" s="201" t="n">
        <x:v>0</x:v>
      </x:c>
      <x:c r="O258" s="201" t="n">
        <x:v>0</x:v>
      </x:c>
      <x:c r="P258" s="201" t="n">
        <x:v>36524</x:v>
      </x:c>
      <x:c r="Q258" s="201" t="n">
        <x:v>0</x:v>
      </x:c>
      <x:c r="R258" s="201" t="n">
        <x:v>0</x:v>
      </x:c>
      <x:c r="S258" s="201" t="n">
        <x:v>0</x:v>
      </x:c>
      <x:c r="T258" s="201" t="n">
        <x:v>0</x:v>
      </x:c>
      <x:c r="U258" s="201" t="n">
        <x:v>0</x:v>
      </x:c>
      <x:c r="V258" s="201" t="n">
        <x:v>7984</x:v>
      </x:c>
      <x:c r="W258" s="201" t="n">
        <x:v>0</x:v>
      </x:c>
      <x:c r="X258" s="201" t="n">
        <x:v>0</x:v>
      </x:c>
      <x:c r="Y258" s="201" t="n">
        <x:v>0</x:v>
      </x:c>
      <x:c r="Z258" s="201" t="n">
        <x:v>0</x:v>
      </x:c>
      <x:c r="AA258" s="201" t="n">
        <x:v>0</x:v>
      </x:c>
    </x:row>
    <x:row r="259">
      <x:c r="H259" t="str">
        <x:v>106250955</x:v>
      </x:c>
      <x:c r="I259" t="str">
        <x:v>SURPRISE VALLEY COMMUNITY HOSPITAL</x:v>
      </x:c>
      <x:c r="J259" s="201" t="n">
        <x:v>4</x:v>
      </x:c>
      <x:c r="K259" s="201" t="n">
        <x:v>22</x:v>
      </x:c>
      <x:c r="L259" s="201" t="n">
        <x:v>0</x:v>
      </x:c>
      <x:c r="M259" s="201" t="n">
        <x:v>0</x:v>
      </x:c>
      <x:c r="N259" s="201" t="n">
        <x:v>0</x:v>
      </x:c>
      <x:c r="O259" s="201" t="n">
        <x:v>0</x:v>
      </x:c>
      <x:c r="P259" s="201" t="n">
        <x:v>312</x:v>
      </x:c>
      <x:c r="Q259" s="201" t="n">
        <x:v>7423</x:v>
      </x:c>
      <x:c r="R259" s="201" t="n">
        <x:v>0</x:v>
      </x:c>
      <x:c r="S259" s="201" t="n">
        <x:v>0</x:v>
      </x:c>
      <x:c r="T259" s="201" t="n">
        <x:v>0</x:v>
      </x:c>
      <x:c r="U259" s="201" t="n">
        <x:v>0</x:v>
      </x:c>
      <x:c r="V259" s="201" t="n">
        <x:v>11</x:v>
      </x:c>
      <x:c r="W259" s="201" t="n">
        <x:v>20</x:v>
      </x:c>
      <x:c r="X259" s="201" t="n">
        <x:v>0</x:v>
      </x:c>
      <x:c r="Y259" s="201" t="n">
        <x:v>0</x:v>
      </x:c>
      <x:c r="Z259" s="201" t="n">
        <x:v>0</x:v>
      </x:c>
      <x:c r="AA259" s="201" t="n">
        <x:v>0</x:v>
      </x:c>
    </x:row>
    <x:row r="260">
      <x:c r="H260" t="str">
        <x:v>106034002</x:v>
      </x:c>
      <x:c r="I260" t="str">
        <x:v>SUTTER AMADOR HOSPITAL</x:v>
      </x:c>
      <x:c r="J260" s="201" t="n">
        <x:v>52</x:v>
      </x:c>
      <x:c r="K260" s="201" t="n">
        <x:v>0</x:v>
      </x:c>
      <x:c r="L260" s="201" t="n">
        <x:v>0</x:v>
      </x:c>
      <x:c r="M260" s="201" t="n">
        <x:v>0</x:v>
      </x:c>
      <x:c r="N260" s="201" t="n">
        <x:v>0</x:v>
      </x:c>
      <x:c r="O260" s="201" t="n">
        <x:v>0</x:v>
      </x:c>
      <x:c r="P260" s="201" t="n">
        <x:v>9067</x:v>
      </x:c>
      <x:c r="Q260" s="201" t="n">
        <x:v>0</x:v>
      </x:c>
      <x:c r="R260" s="201" t="n">
        <x:v>0</x:v>
      </x:c>
      <x:c r="S260" s="201" t="n">
        <x:v>0</x:v>
      </x:c>
      <x:c r="T260" s="201" t="n">
        <x:v>0</x:v>
      </x:c>
      <x:c r="U260" s="201" t="n">
        <x:v>0</x:v>
      </x:c>
      <x:c r="V260" s="201" t="n">
        <x:v>2377</x:v>
      </x:c>
      <x:c r="W260" s="201" t="n">
        <x:v>0</x:v>
      </x:c>
      <x:c r="X260" s="201" t="n">
        <x:v>0</x:v>
      </x:c>
      <x:c r="Y260" s="201" t="n">
        <x:v>0</x:v>
      </x:c>
      <x:c r="Z260" s="201" t="n">
        <x:v>0</x:v>
      </x:c>
      <x:c r="AA260" s="201" t="n">
        <x:v>0</x:v>
      </x:c>
    </x:row>
    <x:row r="261">
      <x:c r="H261" t="str">
        <x:v>106310791</x:v>
      </x:c>
      <x:c r="I261" t="str">
        <x:v>SUTTER AUBURN FAITH HOSPITAL</x:v>
      </x:c>
      <x:c r="J261" s="201" t="n">
        <x:v>64</x:v>
      </x:c>
      <x:c r="K261" s="201" t="n">
        <x:v>0</x:v>
      </x:c>
      <x:c r="L261" s="201" t="n">
        <x:v>0</x:v>
      </x:c>
      <x:c r="M261" s="201" t="n">
        <x:v>0</x:v>
      </x:c>
      <x:c r="N261" s="201" t="n">
        <x:v>0</x:v>
      </x:c>
      <x:c r="O261" s="201" t="n">
        <x:v>0</x:v>
      </x:c>
      <x:c r="P261" s="201" t="n">
        <x:v>13638</x:v>
      </x:c>
      <x:c r="Q261" s="201" t="n">
        <x:v>0</x:v>
      </x:c>
      <x:c r="R261" s="201" t="n">
        <x:v>0</x:v>
      </x:c>
      <x:c r="S261" s="201" t="n">
        <x:v>0</x:v>
      </x:c>
      <x:c r="T261" s="201" t="n">
        <x:v>0</x:v>
      </x:c>
      <x:c r="U261" s="201" t="n">
        <x:v>0</x:v>
      </x:c>
      <x:c r="V261" s="201" t="n">
        <x:v>3648</x:v>
      </x:c>
      <x:c r="W261" s="201" t="n">
        <x:v>0</x:v>
      </x:c>
      <x:c r="X261" s="201" t="n">
        <x:v>0</x:v>
      </x:c>
      <x:c r="Y261" s="201" t="n">
        <x:v>0</x:v>
      </x:c>
      <x:c r="Z261" s="201" t="n">
        <x:v>0</x:v>
      </x:c>
      <x:c r="AA261" s="201" t="n">
        <x:v>0</x:v>
      </x:c>
    </x:row>
    <x:row r="262">
      <x:c r="H262" t="str">
        <x:v>106084001</x:v>
      </x:c>
      <x:c r="I262" t="str">
        <x:v>SUTTER COAST HOSPITAL</x:v>
      </x:c>
      <x:c r="J262" s="201" t="n">
        <x:v>39</x:v>
      </x:c>
      <x:c r="K262" s="201" t="n">
        <x:v>0</x:v>
      </x:c>
      <x:c r="L262" s="201" t="n">
        <x:v>0</x:v>
      </x:c>
      <x:c r="M262" s="201" t="n">
        <x:v>10</x:v>
      </x:c>
      <x:c r="N262" s="201" t="n">
        <x:v>0</x:v>
      </x:c>
      <x:c r="O262" s="201" t="n">
        <x:v>0</x:v>
      </x:c>
      <x:c r="P262" s="201" t="n">
        <x:v>7553</x:v>
      </x:c>
      <x:c r="Q262" s="201" t="n">
        <x:v>0</x:v>
      </x:c>
      <x:c r="R262" s="201" t="n">
        <x:v>0</x:v>
      </x:c>
      <x:c r="S262" s="201" t="n">
        <x:v>1527</x:v>
      </x:c>
      <x:c r="T262" s="201" t="n">
        <x:v>0</x:v>
      </x:c>
      <x:c r="U262" s="201" t="n">
        <x:v>0</x:v>
      </x:c>
      <x:c r="V262" s="201" t="n">
        <x:v>1963</x:v>
      </x:c>
      <x:c r="W262" s="201" t="n">
        <x:v>0</x:v>
      </x:c>
      <x:c r="X262" s="201" t="n">
        <x:v>0</x:v>
      </x:c>
      <x:c r="Y262" s="201" t="n">
        <x:v>127</x:v>
      </x:c>
      <x:c r="Z262" s="201" t="n">
        <x:v>0</x:v>
      </x:c>
      <x:c r="AA262" s="201" t="n">
        <x:v>0</x:v>
      </x:c>
    </x:row>
    <x:row r="263">
      <x:c r="H263" t="str">
        <x:v>106574010</x:v>
      </x:c>
      <x:c r="I263" t="str">
        <x:v>SUTTER DAVIS HOSPITAL</x:v>
      </x:c>
      <x:c r="J263" s="201" t="n">
        <x:v>57</x:v>
      </x:c>
      <x:c r="K263" s="201" t="n">
        <x:v>0</x:v>
      </x:c>
      <x:c r="L263" s="201" t="n">
        <x:v>0</x:v>
      </x:c>
      <x:c r="M263" s="201" t="n">
        <x:v>0</x:v>
      </x:c>
      <x:c r="N263" s="201" t="n">
        <x:v>0</x:v>
      </x:c>
      <x:c r="O263" s="201" t="n">
        <x:v>0</x:v>
      </x:c>
      <x:c r="P263" s="201" t="n">
        <x:v>13595</x:v>
      </x:c>
      <x:c r="Q263" s="201" t="n">
        <x:v>0</x:v>
      </x:c>
      <x:c r="R263" s="201" t="n">
        <x:v>0</x:v>
      </x:c>
      <x:c r="S263" s="201" t="n">
        <x:v>0</x:v>
      </x:c>
      <x:c r="T263" s="201" t="n">
        <x:v>0</x:v>
      </x:c>
      <x:c r="U263" s="201" t="n">
        <x:v>0</x:v>
      </x:c>
      <x:c r="V263" s="201" t="n">
        <x:v>4350</x:v>
      </x:c>
      <x:c r="W263" s="201" t="n">
        <x:v>0</x:v>
      </x:c>
      <x:c r="X263" s="201" t="n">
        <x:v>0</x:v>
      </x:c>
      <x:c r="Y263" s="201" t="n">
        <x:v>0</x:v>
      </x:c>
      <x:c r="Z263" s="201" t="n">
        <x:v>0</x:v>
      </x:c>
      <x:c r="AA263" s="201" t="n">
        <x:v>0</x:v>
      </x:c>
    </x:row>
    <x:row r="264">
      <x:c r="H264" t="str">
        <x:v>106070934</x:v>
      </x:c>
      <x:c r="I264" t="str">
        <x:v>SUTTER DELTA MEDICAL CENTER</x:v>
      </x:c>
      <x:c r="J264" s="201" t="n">
        <x:v>141</x:v>
      </x:c>
      <x:c r="K264" s="201" t="n">
        <x:v>0</x:v>
      </x:c>
      <x:c r="L264" s="201" t="n">
        <x:v>0</x:v>
      </x:c>
      <x:c r="M264" s="201" t="n">
        <x:v>0</x:v>
      </x:c>
      <x:c r="N264" s="201" t="n">
        <x:v>0</x:v>
      </x:c>
      <x:c r="O264" s="201" t="n">
        <x:v>0</x:v>
      </x:c>
      <x:c r="P264" s="201" t="n">
        <x:v>25223</x:v>
      </x:c>
      <x:c r="Q264" s="201" t="n">
        <x:v>0</x:v>
      </x:c>
      <x:c r="R264" s="201" t="n">
        <x:v>0</x:v>
      </x:c>
      <x:c r="S264" s="201" t="n">
        <x:v>0</x:v>
      </x:c>
      <x:c r="T264" s="201" t="n">
        <x:v>0</x:v>
      </x:c>
      <x:c r="U264" s="201" t="n">
        <x:v>0</x:v>
      </x:c>
      <x:c r="V264" s="201" t="n">
        <x:v>6374</x:v>
      </x:c>
      <x:c r="W264" s="201" t="n">
        <x:v>0</x:v>
      </x:c>
      <x:c r="X264" s="201" t="n">
        <x:v>0</x:v>
      </x:c>
      <x:c r="Y264" s="201" t="n">
        <x:v>0</x:v>
      </x:c>
      <x:c r="Z264" s="201" t="n">
        <x:v>0</x:v>
      </x:c>
      <x:c r="AA264" s="201" t="n">
        <x:v>0</x:v>
      </x:c>
    </x:row>
    <x:row r="265">
      <x:c r="H265" t="str">
        <x:v>106171395</x:v>
      </x:c>
      <x:c r="I265" t="str">
        <x:v>SUTTER LAKESIDE HOSPITAL</x:v>
      </x:c>
      <x:c r="J265" s="201" t="n">
        <x:v>23</x:v>
      </x:c>
      <x:c r="K265" s="201" t="n">
        <x:v>2</x:v>
      </x:c>
      <x:c r="L265" s="201" t="n">
        <x:v>0</x:v>
      </x:c>
      <x:c r="M265" s="201" t="n">
        <x:v>0</x:v>
      </x:c>
      <x:c r="N265" s="201" t="n">
        <x:v>0</x:v>
      </x:c>
      <x:c r="O265" s="201" t="n">
        <x:v>0</x:v>
      </x:c>
      <x:c r="P265" s="201" t="n">
        <x:v>7049</x:v>
      </x:c>
      <x:c r="Q265" s="201" t="n">
        <x:v>208</x:v>
      </x:c>
      <x:c r="R265" s="201" t="n">
        <x:v>0</x:v>
      </x:c>
      <x:c r="S265" s="201" t="n">
        <x:v>0</x:v>
      </x:c>
      <x:c r="T265" s="201" t="n">
        <x:v>0</x:v>
      </x:c>
      <x:c r="U265" s="201" t="n">
        <x:v>0</x:v>
      </x:c>
      <x:c r="V265" s="201" t="n">
        <x:v>1647</x:v>
      </x:c>
      <x:c r="W265" s="201" t="n">
        <x:v>56</x:v>
      </x:c>
      <x:c r="X265" s="201" t="n">
        <x:v>0</x:v>
      </x:c>
      <x:c r="Y265" s="201" t="n">
        <x:v>0</x:v>
      </x:c>
      <x:c r="Z265" s="201" t="n">
        <x:v>0</x:v>
      </x:c>
      <x:c r="AA265" s="201" t="n">
        <x:v>0</x:v>
      </x:c>
    </x:row>
    <x:row r="266">
      <x:c r="H266" t="str">
        <x:v>106444012</x:v>
      </x:c>
      <x:c r="I266" t="str">
        <x:v>SUTTER MATERNITY AND SURGERY CENTER OF SANTA CRUZ</x:v>
      </x:c>
      <x:c r="J266" s="201" t="n">
        <x:v>28</x:v>
      </x:c>
      <x:c r="K266" s="201" t="n">
        <x:v>0</x:v>
      </x:c>
      <x:c r="L266" s="201" t="n">
        <x:v>0</x:v>
      </x:c>
      <x:c r="M266" s="201" t="n">
        <x:v>0</x:v>
      </x:c>
      <x:c r="N266" s="201" t="n">
        <x:v>0</x:v>
      </x:c>
      <x:c r="O266" s="201" t="n">
        <x:v>0</x:v>
      </x:c>
      <x:c r="P266" s="201" t="n">
        <x:v>2078</x:v>
      </x:c>
      <x:c r="Q266" s="201" t="n">
        <x:v>0</x:v>
      </x:c>
      <x:c r="R266" s="201" t="n">
        <x:v>0</x:v>
      </x:c>
      <x:c r="S266" s="201" t="n">
        <x:v>0</x:v>
      </x:c>
      <x:c r="T266" s="201" t="n">
        <x:v>0</x:v>
      </x:c>
      <x:c r="U266" s="201" t="n">
        <x:v>0</x:v>
      </x:c>
      <x:c r="V266" s="201" t="n">
        <x:v>822</x:v>
      </x:c>
      <x:c r="W266" s="201" t="n">
        <x:v>0</x:v>
      </x:c>
      <x:c r="X266" s="201" t="n">
        <x:v>0</x:v>
      </x:c>
      <x:c r="Y266" s="201" t="n">
        <x:v>0</x:v>
      </x:c>
      <x:c r="Z266" s="201" t="n">
        <x:v>0</x:v>
      </x:c>
      <x:c r="AA266" s="201" t="n">
        <x:v>0</x:v>
      </x:c>
    </x:row>
    <x:row r="267">
      <x:c r="H267" t="str">
        <x:v>106341051</x:v>
      </x:c>
      <x:c r="I267" t="str">
        <x:v>SUTTER MEDICAL CENTER - SACRAMENTO</x:v>
      </x:c>
      <x:c r="J267" s="201" t="n">
        <x:v>523</x:v>
      </x:c>
      <x:c r="K267" s="201" t="n">
        <x:v>0</x:v>
      </x:c>
      <x:c r="L267" s="201" t="n">
        <x:v>0</x:v>
      </x:c>
      <x:c r="M267" s="201" t="n">
        <x:v>0</x:v>
      </x:c>
      <x:c r="N267" s="201" t="n">
        <x:v>0</x:v>
      </x:c>
      <x:c r="O267" s="201" t="n">
        <x:v>0</x:v>
      </x:c>
      <x:c r="P267" s="201" t="n">
        <x:v>155825</x:v>
      </x:c>
      <x:c r="Q267" s="201" t="n">
        <x:v>0</x:v>
      </x:c>
      <x:c r="R267" s="201" t="n">
        <x:v>0</x:v>
      </x:c>
      <x:c r="S267" s="201" t="n">
        <x:v>0</x:v>
      </x:c>
      <x:c r="T267" s="201" t="n">
        <x:v>0</x:v>
      </x:c>
      <x:c r="U267" s="201" t="n">
        <x:v>0</x:v>
      </x:c>
      <x:c r="V267" s="201" t="n">
        <x:v>32174</x:v>
      </x:c>
      <x:c r="W267" s="201" t="n">
        <x:v>0</x:v>
      </x:c>
      <x:c r="X267" s="201" t="n">
        <x:v>0</x:v>
      </x:c>
      <x:c r="Y267" s="201" t="n">
        <x:v>0</x:v>
      </x:c>
      <x:c r="Z267" s="201" t="n">
        <x:v>0</x:v>
      </x:c>
      <x:c r="AA267" s="201" t="n">
        <x:v>0</x:v>
      </x:c>
    </x:row>
    <x:row r="268">
      <x:c r="H268" t="str">
        <x:v>106311000</x:v>
      </x:c>
      <x:c r="I268" t="str">
        <x:v>SUTTER ROSEVILLE MEDICAL CENTER</x:v>
      </x:c>
      <x:c r="J268" s="201" t="n">
        <x:v>389</x:v>
      </x:c>
      <x:c r="K268" s="201" t="n">
        <x:v>0</x:v>
      </x:c>
      <x:c r="L268" s="201" t="n">
        <x:v>0</x:v>
      </x:c>
      <x:c r="M268" s="201" t="n">
        <x:v>29</x:v>
      </x:c>
      <x:c r="N268" s="201" t="n">
        <x:v>0</x:v>
      </x:c>
      <x:c r="O268" s="201" t="n">
        <x:v>0</x:v>
      </x:c>
      <x:c r="P268" s="201" t="n">
        <x:v>121740</x:v>
      </x:c>
      <x:c r="Q268" s="201" t="n">
        <x:v>0</x:v>
      </x:c>
      <x:c r="R268" s="201" t="n">
        <x:v>0</x:v>
      </x:c>
      <x:c r="S268" s="201" t="n">
        <x:v>10037</x:v>
      </x:c>
      <x:c r="T268" s="201" t="n">
        <x:v>0</x:v>
      </x:c>
      <x:c r="U268" s="201" t="n">
        <x:v>0</x:v>
      </x:c>
      <x:c r="V268" s="201" t="n">
        <x:v>28000</x:v>
      </x:c>
      <x:c r="W268" s="201" t="n">
        <x:v>0</x:v>
      </x:c>
      <x:c r="X268" s="201" t="n">
        <x:v>0</x:v>
      </x:c>
      <x:c r="Y268" s="201" t="n">
        <x:v>708</x:v>
      </x:c>
      <x:c r="Z268" s="201" t="n">
        <x:v>0</x:v>
      </x:c>
      <x:c r="AA268" s="201" t="n">
        <x:v>0</x:v>
      </x:c>
    </x:row>
    <x:row r="269">
      <x:c r="H269" t="str">
        <x:v>106494106</x:v>
      </x:c>
      <x:c r="I269" t="str">
        <x:v>SUTTER SANTA ROSA REGIONAL HOSPITAL</x:v>
      </x:c>
      <x:c r="J269" s="201" t="n">
        <x:v>124</x:v>
      </x:c>
      <x:c r="K269" s="201" t="n">
        <x:v>0</x:v>
      </x:c>
      <x:c r="L269" s="201" t="n">
        <x:v>0</x:v>
      </x:c>
      <x:c r="M269" s="201" t="n">
        <x:v>0</x:v>
      </x:c>
      <x:c r="N269" s="201" t="n">
        <x:v>0</x:v>
      </x:c>
      <x:c r="O269" s="201" t="n">
        <x:v>0</x:v>
      </x:c>
      <x:c r="P269" s="201" t="n">
        <x:v>35978</x:v>
      </x:c>
      <x:c r="Q269" s="201" t="n">
        <x:v>0</x:v>
      </x:c>
      <x:c r="R269" s="201" t="n">
        <x:v>0</x:v>
      </x:c>
      <x:c r="S269" s="201" t="n">
        <x:v>0</x:v>
      </x:c>
      <x:c r="T269" s="201" t="n">
        <x:v>0</x:v>
      </x:c>
      <x:c r="U269" s="201" t="n">
        <x:v>0</x:v>
      </x:c>
      <x:c r="V269" s="201" t="n">
        <x:v>8807</x:v>
      </x:c>
      <x:c r="W269" s="201" t="n">
        <x:v>0</x:v>
      </x:c>
      <x:c r="X269" s="201" t="n">
        <x:v>0</x:v>
      </x:c>
      <x:c r="Y269" s="201" t="n">
        <x:v>0</x:v>
      </x:c>
      <x:c r="Z269" s="201" t="n">
        <x:v>0</x:v>
      </x:c>
      <x:c r="AA269" s="201" t="n">
        <x:v>0</x:v>
      </x:c>
    </x:row>
    <x:row r="270">
      <x:c r="H270" t="str">
        <x:v>106481094</x:v>
      </x:c>
      <x:c r="I270" t="str">
        <x:v>SUTTER SOLANO MEDICAL CENTER</x:v>
      </x:c>
      <x:c r="J270" s="201" t="n">
        <x:v>106</x:v>
      </x:c>
      <x:c r="K270" s="201" t="n">
        <x:v>0</x:v>
      </x:c>
      <x:c r="L270" s="201" t="n">
        <x:v>0</x:v>
      </x:c>
      <x:c r="M270" s="201" t="n">
        <x:v>0</x:v>
      </x:c>
      <x:c r="N270" s="201" t="n">
        <x:v>0</x:v>
      </x:c>
      <x:c r="O270" s="201" t="n">
        <x:v>0</x:v>
      </x:c>
      <x:c r="P270" s="201" t="n">
        <x:v>18995</x:v>
      </x:c>
      <x:c r="Q270" s="201" t="n">
        <x:v>0</x:v>
      </x:c>
      <x:c r="R270" s="201" t="n">
        <x:v>0</x:v>
      </x:c>
      <x:c r="S270" s="201" t="n">
        <x:v>0</x:v>
      </x:c>
      <x:c r="T270" s="201" t="n">
        <x:v>0</x:v>
      </x:c>
      <x:c r="U270" s="201" t="n">
        <x:v>0</x:v>
      </x:c>
      <x:c r="V270" s="201" t="n">
        <x:v>3850</x:v>
      </x:c>
      <x:c r="W270" s="201" t="n">
        <x:v>0</x:v>
      </x:c>
      <x:c r="X270" s="201" t="n">
        <x:v>0</x:v>
      </x:c>
      <x:c r="Y270" s="201" t="n">
        <x:v>0</x:v>
      </x:c>
      <x:c r="Z270" s="201" t="n">
        <x:v>0</x:v>
      </x:c>
      <x:c r="AA270" s="201" t="n">
        <x:v>0</x:v>
      </x:c>
    </x:row>
    <x:row r="271">
      <x:c r="H271" t="str">
        <x:v>106514030</x:v>
      </x:c>
      <x:c r="I271" t="str">
        <x:v>SUTTER SURGICAL HOSPITAL - NORTH VALLEY</x:v>
      </x:c>
      <x:c r="J271" s="201" t="n">
        <x:v>14</x:v>
      </x:c>
      <x:c r="K271" s="201" t="n">
        <x:v>0</x:v>
      </x:c>
      <x:c r="L271" s="201" t="n">
        <x:v>0</x:v>
      </x:c>
      <x:c r="M271" s="201" t="n">
        <x:v>0</x:v>
      </x:c>
      <x:c r="N271" s="201" t="n">
        <x:v>0</x:v>
      </x:c>
      <x:c r="O271" s="201" t="n">
        <x:v>0</x:v>
      </x:c>
      <x:c r="P271" s="201" t="n">
        <x:v>698</x:v>
      </x:c>
      <x:c r="Q271" s="201" t="n">
        <x:v>0</x:v>
      </x:c>
      <x:c r="R271" s="201" t="n">
        <x:v>0</x:v>
      </x:c>
      <x:c r="S271" s="201" t="n">
        <x:v>0</x:v>
      </x:c>
      <x:c r="T271" s="201" t="n">
        <x:v>0</x:v>
      </x:c>
      <x:c r="U271" s="201" t="n">
        <x:v>0</x:v>
      </x:c>
      <x:c r="V271" s="201" t="n">
        <x:v>274</x:v>
      </x:c>
      <x:c r="W271" s="201" t="n">
        <x:v>0</x:v>
      </x:c>
      <x:c r="X271" s="201" t="n">
        <x:v>0</x:v>
      </x:c>
      <x:c r="Y271" s="201" t="n">
        <x:v>0</x:v>
      </x:c>
      <x:c r="Z271" s="201" t="n">
        <x:v>0</x:v>
      </x:c>
      <x:c r="AA271" s="201" t="n">
        <x:v>0</x:v>
      </x:c>
    </x:row>
    <x:row r="272">
      <x:c r="H272" t="str">
        <x:v>106391056</x:v>
      </x:c>
      <x:c r="I272" t="str">
        <x:v>SUTTER TRACY COMMUNITY HOSPITAL</x:v>
      </x:c>
      <x:c r="J272" s="201" t="n">
        <x:v>77</x:v>
      </x:c>
      <x:c r="K272" s="201" t="n">
        <x:v>0</x:v>
      </x:c>
      <x:c r="L272" s="201" t="n">
        <x:v>0</x:v>
      </x:c>
      <x:c r="M272" s="201" t="n">
        <x:v>0</x:v>
      </x:c>
      <x:c r="N272" s="201" t="n">
        <x:v>0</x:v>
      </x:c>
      <x:c r="O272" s="201" t="n">
        <x:v>0</x:v>
      </x:c>
      <x:c r="P272" s="201" t="n">
        <x:v>12356</x:v>
      </x:c>
      <x:c r="Q272" s="201" t="n">
        <x:v>0</x:v>
      </x:c>
      <x:c r="R272" s="201" t="n">
        <x:v>0</x:v>
      </x:c>
      <x:c r="S272" s="201" t="n">
        <x:v>0</x:v>
      </x:c>
      <x:c r="T272" s="201" t="n">
        <x:v>0</x:v>
      </x:c>
      <x:c r="U272" s="201" t="n">
        <x:v>0</x:v>
      </x:c>
      <x:c r="V272" s="201" t="n">
        <x:v>3718</x:v>
      </x:c>
      <x:c r="W272" s="201" t="n">
        <x:v>0</x:v>
      </x:c>
      <x:c r="X272" s="201" t="n">
        <x:v>0</x:v>
      </x:c>
      <x:c r="Y272" s="201" t="n">
        <x:v>0</x:v>
      </x:c>
      <x:c r="Z272" s="201" t="n">
        <x:v>0</x:v>
      </x:c>
      <x:c r="AA272" s="201" t="n">
        <x:v>0</x:v>
      </x:c>
    </x:row>
    <x:row r="273">
      <x:c r="H273" t="str">
        <x:v>106291053</x:v>
      </x:c>
      <x:c r="I273" t="str">
        <x:v>TAHOE FOREST HOSPITAL</x:v>
      </x:c>
      <x:c r="J273" s="201" t="n">
        <x:v>25</x:v>
      </x:c>
      <x:c r="K273" s="201" t="n">
        <x:v>37</x:v>
      </x:c>
      <x:c r="L273" s="201" t="n">
        <x:v>0</x:v>
      </x:c>
      <x:c r="M273" s="201" t="n">
        <x:v>0</x:v>
      </x:c>
      <x:c r="N273" s="201" t="n">
        <x:v>0</x:v>
      </x:c>
      <x:c r="O273" s="201" t="n">
        <x:v>0</x:v>
      </x:c>
      <x:c r="P273" s="201" t="n">
        <x:v>5582</x:v>
      </x:c>
      <x:c r="Q273" s="201" t="n">
        <x:v>10948</x:v>
      </x:c>
      <x:c r="R273" s="201" t="n">
        <x:v>0</x:v>
      </x:c>
      <x:c r="S273" s="201" t="n">
        <x:v>0</x:v>
      </x:c>
      <x:c r="T273" s="201" t="n">
        <x:v>0</x:v>
      </x:c>
      <x:c r="U273" s="201" t="n">
        <x:v>0</x:v>
      </x:c>
      <x:c r="V273" s="201" t="n">
        <x:v>1534</x:v>
      </x:c>
      <x:c r="W273" s="201" t="n">
        <x:v>38</x:v>
      </x:c>
      <x:c r="X273" s="201" t="n">
        <x:v>0</x:v>
      </x:c>
      <x:c r="Y273" s="201" t="n">
        <x:v>0</x:v>
      </x:c>
      <x:c r="Z273" s="201" t="n">
        <x:v>0</x:v>
      </x:c>
      <x:c r="AA273" s="201" t="n">
        <x:v>0</x:v>
      </x:c>
    </x:row>
    <x:row r="274">
      <x:c r="H274" t="str">
        <x:v>106334564</x:v>
      </x:c>
      <x:c r="I274" t="str">
        <x:v>TEMECULA VALLEY HOSPITAL</x:v>
      </x:c>
      <x:c r="J274" s="201" t="n">
        <x:v>140</x:v>
      </x:c>
      <x:c r="K274" s="201" t="n">
        <x:v>0</x:v>
      </x:c>
      <x:c r="L274" s="201" t="n">
        <x:v>0</x:v>
      </x:c>
      <x:c r="M274" s="201" t="n">
        <x:v>0</x:v>
      </x:c>
      <x:c r="N274" s="201" t="n">
        <x:v>0</x:v>
      </x:c>
      <x:c r="O274" s="201" t="n">
        <x:v>0</x:v>
      </x:c>
      <x:c r="P274" s="201" t="n">
        <x:v>45483</x:v>
      </x:c>
      <x:c r="Q274" s="201" t="n">
        <x:v>0</x:v>
      </x:c>
      <x:c r="R274" s="201" t="n">
        <x:v>0</x:v>
      </x:c>
      <x:c r="S274" s="201" t="n">
        <x:v>0</x:v>
      </x:c>
      <x:c r="T274" s="201" t="n">
        <x:v>0</x:v>
      </x:c>
      <x:c r="U274" s="201" t="n">
        <x:v>0</x:v>
      </x:c>
      <x:c r="V274" s="201" t="n">
        <x:v>9252</x:v>
      </x:c>
      <x:c r="W274" s="201" t="n">
        <x:v>0</x:v>
      </x:c>
      <x:c r="X274" s="201" t="n">
        <x:v>0</x:v>
      </x:c>
      <x:c r="Y274" s="201" t="n">
        <x:v>0</x:v>
      </x:c>
      <x:c r="Z274" s="201" t="n">
        <x:v>0</x:v>
      </x:c>
      <x:c r="AA274" s="201" t="n">
        <x:v>0</x:v>
      </x:c>
    </x:row>
    <x:row r="275">
      <x:c r="H275" t="str">
        <x:v>106190422</x:v>
      </x:c>
      <x:c r="I275" t="str">
        <x:v>TORRANCE MEMORIAL MEDICAL CENTER</x:v>
      </x:c>
      <x:c r="J275" s="201" t="n">
        <x:v>545</x:v>
      </x:c>
      <x:c r="K275" s="201" t="n">
        <x:v>40</x:v>
      </x:c>
      <x:c r="L275" s="201" t="n">
        <x:v>0</x:v>
      </x:c>
      <x:c r="M275" s="201" t="n">
        <x:v>0</x:v>
      </x:c>
      <x:c r="N275" s="201" t="n">
        <x:v>0</x:v>
      </x:c>
      <x:c r="O275" s="201" t="n">
        <x:v>0</x:v>
      </x:c>
      <x:c r="P275" s="201" t="n">
        <x:v>123511</x:v>
      </x:c>
      <x:c r="Q275" s="201" t="n">
        <x:v>9844</x:v>
      </x:c>
      <x:c r="R275" s="201" t="n">
        <x:v>0</x:v>
      </x:c>
      <x:c r="S275" s="201" t="n">
        <x:v>0</x:v>
      </x:c>
      <x:c r="T275" s="201" t="n">
        <x:v>0</x:v>
      </x:c>
      <x:c r="U275" s="201" t="n">
        <x:v>0</x:v>
      </x:c>
      <x:c r="V275" s="201" t="n">
        <x:v>26229</x:v>
      </x:c>
      <x:c r="W275" s="201" t="n">
        <x:v>530</x:v>
      </x:c>
      <x:c r="X275" s="201" t="n">
        <x:v>0</x:v>
      </x:c>
      <x:c r="Y275" s="201" t="n">
        <x:v>0</x:v>
      </x:c>
      <x:c r="Z275" s="201" t="n">
        <x:v>0</x:v>
      </x:c>
      <x:c r="AA275" s="201" t="n">
        <x:v>0</x:v>
      </x:c>
    </x:row>
    <x:row r="276">
      <x:c r="H276" t="str">
        <x:v>106364451</x:v>
      </x:c>
      <x:c r="I276" t="str">
        <x:v>TOTALLY KIDS REHABILITATION HOSPITAL</x:v>
      </x:c>
      <x:c r="J276" s="201" t="n">
        <x:v>0</x:v>
      </x:c>
      <x:c r="K276" s="201" t="n">
        <x:v>56</x:v>
      </x:c>
      <x:c r="L276" s="201" t="n">
        <x:v>0</x:v>
      </x:c>
      <x:c r="M276" s="201" t="n">
        <x:v>25</x:v>
      </x:c>
      <x:c r="N276" s="201" t="n">
        <x:v>0</x:v>
      </x:c>
      <x:c r="O276" s="201" t="n">
        <x:v>0</x:v>
      </x:c>
      <x:c r="P276" s="201" t="n">
        <x:v>0</x:v>
      </x:c>
      <x:c r="Q276" s="201" t="n">
        <x:v>19225</x:v>
      </x:c>
      <x:c r="R276" s="201" t="n">
        <x:v>0</x:v>
      </x:c>
      <x:c r="S276" s="201" t="n">
        <x:v>2983</x:v>
      </x:c>
      <x:c r="T276" s="201" t="n">
        <x:v>0</x:v>
      </x:c>
      <x:c r="U276" s="201" t="n">
        <x:v>0</x:v>
      </x:c>
      <x:c r="V276" s="201" t="n">
        <x:v>0</x:v>
      </x:c>
      <x:c r="W276" s="201" t="n">
        <x:v>74</x:v>
      </x:c>
      <x:c r="X276" s="201" t="n">
        <x:v>0</x:v>
      </x:c>
      <x:c r="Y276" s="201" t="n">
        <x:v>121</x:v>
      </x:c>
      <x:c r="Z276" s="201" t="n">
        <x:v>0</x:v>
      </x:c>
      <x:c r="AA276" s="201" t="n">
        <x:v>0</x:v>
      </x:c>
    </x:row>
    <x:row r="277">
      <x:c r="H277" t="str">
        <x:v>106370780</x:v>
      </x:c>
      <x:c r="I277" t="str">
        <x:v>TRI-CITY MEDICAL CENTER</x:v>
      </x:c>
      <x:c r="J277" s="201" t="n">
        <x:v>358</x:v>
      </x:c>
      <x:c r="K277" s="201" t="n">
        <x:v>0</x:v>
      </x:c>
      <x:c r="L277" s="201" t="n">
        <x:v>18</x:v>
      </x:c>
      <x:c r="M277" s="201" t="n">
        <x:v>10</x:v>
      </x:c>
      <x:c r="N277" s="201" t="n">
        <x:v>0</x:v>
      </x:c>
      <x:c r="O277" s="201" t="n">
        <x:v>0</x:v>
      </x:c>
      <x:c r="P277" s="201" t="n">
        <x:v>39730</x:v>
      </x:c>
      <x:c r="Q277" s="201" t="n">
        <x:v>0</x:v>
      </x:c>
      <x:c r="R277" s="201" t="n">
        <x:v>0</x:v>
      </x:c>
      <x:c r="S277" s="201" t="n">
        <x:v>1979</x:v>
      </x:c>
      <x:c r="T277" s="201" t="n">
        <x:v>0</x:v>
      </x:c>
      <x:c r="U277" s="201" t="n">
        <x:v>0</x:v>
      </x:c>
      <x:c r="V277" s="201" t="n">
        <x:v>7466</x:v>
      </x:c>
      <x:c r="W277" s="201" t="n">
        <x:v>0</x:v>
      </x:c>
      <x:c r="X277" s="201" t="n">
        <x:v>0</x:v>
      </x:c>
      <x:c r="Y277" s="201" t="n">
        <x:v>192</x:v>
      </x:c>
      <x:c r="Z277" s="201" t="n">
        <x:v>0</x:v>
      </x:c>
      <x:c r="AA277" s="201" t="n">
        <x:v>0</x:v>
      </x:c>
    </x:row>
    <x:row r="278">
      <x:c r="H278" t="str">
        <x:v>106531059</x:v>
      </x:c>
      <x:c r="I278" t="str">
        <x:v>TRINITY HOSPITAL</x:v>
      </x:c>
      <x:c r="J278" s="201" t="n">
        <x:v>25</x:v>
      </x:c>
      <x:c r="K278" s="201" t="n">
        <x:v>13</x:v>
      </x:c>
      <x:c r="L278" s="201" t="n">
        <x:v>0</x:v>
      </x:c>
      <x:c r="M278" s="201" t="n">
        <x:v>0</x:v>
      </x:c>
      <x:c r="N278" s="201" t="n">
        <x:v>0</x:v>
      </x:c>
      <x:c r="O278" s="201" t="n">
        <x:v>0</x:v>
      </x:c>
      <x:c r="P278" s="201" t="n">
        <x:v>2570</x:v>
      </x:c>
      <x:c r="Q278" s="201" t="n">
        <x:v>4289</x:v>
      </x:c>
      <x:c r="R278" s="201" t="n">
        <x:v>0</x:v>
      </x:c>
      <x:c r="S278" s="201" t="n">
        <x:v>0</x:v>
      </x:c>
      <x:c r="T278" s="201" t="n">
        <x:v>0</x:v>
      </x:c>
      <x:c r="U278" s="201" t="n">
        <x:v>0</x:v>
      </x:c>
      <x:c r="V278" s="201" t="n">
        <x:v>210</x:v>
      </x:c>
      <x:c r="W278" s="201" t="n">
        <x:v>7</x:v>
      </x:c>
      <x:c r="X278" s="201" t="n">
        <x:v>0</x:v>
      </x:c>
      <x:c r="Y278" s="201" t="n">
        <x:v>0</x:v>
      </x:c>
      <x:c r="Z278" s="201" t="n">
        <x:v>0</x:v>
      </x:c>
      <x:c r="AA278" s="201" t="n">
        <x:v>0</x:v>
      </x:c>
    </x:row>
    <x:row r="279">
      <x:c r="H279" t="str">
        <x:v>106301175</x:v>
      </x:c>
      <x:c r="I279" t="str">
        <x:v>UCI HEALTH-FOUNTAIN VALLEY</x:v>
      </x:c>
      <x:c r="J279" s="201" t="n">
        <x:v>400</x:v>
      </x:c>
      <x:c r="K279" s="201" t="n">
        <x:v>0</x:v>
      </x:c>
      <x:c r="L279" s="201" t="n">
        <x:v>0</x:v>
      </x:c>
      <x:c r="M279" s="201" t="n">
        <x:v>0</x:v>
      </x:c>
      <x:c r="N279" s="201" t="n">
        <x:v>0</x:v>
      </x:c>
      <x:c r="O279" s="201" t="n">
        <x:v>0</x:v>
      </x:c>
      <x:c r="P279" s="201" t="n">
        <x:v>20766</x:v>
      </x:c>
      <x:c r="Q279" s="201" t="n">
        <x:v>0</x:v>
      </x:c>
      <x:c r="R279" s="201" t="n">
        <x:v>0</x:v>
      </x:c>
      <x:c r="S279" s="201" t="n">
        <x:v>0</x:v>
      </x:c>
      <x:c r="T279" s="201" t="n">
        <x:v>0</x:v>
      </x:c>
      <x:c r="U279" s="201" t="n">
        <x:v>0</x:v>
      </x:c>
      <x:c r="V279" s="201" t="n">
        <x:v>3779</x:v>
      </x:c>
      <x:c r="W279" s="201" t="n">
        <x:v>0</x:v>
      </x:c>
      <x:c r="X279" s="201" t="n">
        <x:v>0</x:v>
      </x:c>
      <x:c r="Y279" s="201" t="n">
        <x:v>0</x:v>
      </x:c>
      <x:c r="Z279" s="201" t="n">
        <x:v>0</x:v>
      </x:c>
      <x:c r="AA279" s="201" t="n">
        <x:v>0</x:v>
      </x:c>
    </x:row>
    <x:row r="280">
      <x:c r="H280" t="str">
        <x:v>106190240</x:v>
      </x:c>
      <x:c r="I280" t="str">
        <x:v>UCI HEALTH-LAKEWOOD</x:v>
      </x:c>
      <x:c r="J280" s="201" t="n">
        <x:v>172</x:v>
      </x:c>
      <x:c r="K280" s="201" t="n">
        <x:v>0</x:v>
      </x:c>
      <x:c r="L280" s="201" t="n">
        <x:v>0</x:v>
      </x:c>
      <x:c r="M280" s="201" t="n">
        <x:v>0</x:v>
      </x:c>
      <x:c r="N280" s="201" t="n">
        <x:v>0</x:v>
      </x:c>
      <x:c r="O280" s="201" t="n">
        <x:v>0</x:v>
      </x:c>
      <x:c r="P280" s="201" t="n">
        <x:v>13694</x:v>
      </x:c>
      <x:c r="Q280" s="201" t="n">
        <x:v>0</x:v>
      </x:c>
      <x:c r="R280" s="201" t="n">
        <x:v>0</x:v>
      </x:c>
      <x:c r="S280" s="201" t="n">
        <x:v>0</x:v>
      </x:c>
      <x:c r="T280" s="201" t="n">
        <x:v>0</x:v>
      </x:c>
      <x:c r="U280" s="201" t="n">
        <x:v>0</x:v>
      </x:c>
      <x:c r="V280" s="201" t="n">
        <x:v>2285</x:v>
      </x:c>
      <x:c r="W280" s="201" t="n">
        <x:v>0</x:v>
      </x:c>
      <x:c r="X280" s="201" t="n">
        <x:v>0</x:v>
      </x:c>
      <x:c r="Y280" s="201" t="n">
        <x:v>0</x:v>
      </x:c>
      <x:c r="Z280" s="201" t="n">
        <x:v>0</x:v>
      </x:c>
      <x:c r="AA280" s="201" t="n">
        <x:v>0</x:v>
      </x:c>
    </x:row>
    <x:row r="281">
      <x:c r="H281" t="str">
        <x:v>106301248</x:v>
      </x:c>
      <x:c r="I281" t="str">
        <x:v>UCI HEALTH-LOS ALAMITOS</x:v>
      </x:c>
      <x:c r="J281" s="201" t="n">
        <x:v>172</x:v>
      </x:c>
      <x:c r="K281" s="201" t="n">
        <x:v>0</x:v>
      </x:c>
      <x:c r="L281" s="201" t="n">
        <x:v>0</x:v>
      </x:c>
      <x:c r="M281" s="201" t="n">
        <x:v>0</x:v>
      </x:c>
      <x:c r="N281" s="201" t="n">
        <x:v>0</x:v>
      </x:c>
      <x:c r="O281" s="201" t="n">
        <x:v>0</x:v>
      </x:c>
      <x:c r="P281" s="201" t="n">
        <x:v>13435</x:v>
      </x:c>
      <x:c r="Q281" s="201" t="n">
        <x:v>0</x:v>
      </x:c>
      <x:c r="R281" s="201" t="n">
        <x:v>0</x:v>
      </x:c>
      <x:c r="S281" s="201" t="n">
        <x:v>0</x:v>
      </x:c>
      <x:c r="T281" s="201" t="n">
        <x:v>0</x:v>
      </x:c>
      <x:c r="U281" s="201" t="n">
        <x:v>0</x:v>
      </x:c>
      <x:c r="V281" s="201" t="n">
        <x:v>2195</x:v>
      </x:c>
      <x:c r="W281" s="201" t="n">
        <x:v>0</x:v>
      </x:c>
      <x:c r="X281" s="201" t="n">
        <x:v>0</x:v>
      </x:c>
      <x:c r="Y281" s="201" t="n">
        <x:v>0</x:v>
      </x:c>
      <x:c r="Z281" s="201" t="n">
        <x:v>0</x:v>
      </x:c>
      <x:c r="AA281" s="201" t="n">
        <x:v>0</x:v>
      </x:c>
    </x:row>
    <x:row r="282">
      <x:c r="H282" t="str">
        <x:v>106301297</x:v>
      </x:c>
      <x:c r="I282" t="str">
        <x:v>UCI HEALTH-PLACENTIA LINDA</x:v>
      </x:c>
      <x:c r="J282" s="201" t="n">
        <x:v>114</x:v>
      </x:c>
      <x:c r="K282" s="201" t="n">
        <x:v>0</x:v>
      </x:c>
      <x:c r="L282" s="201" t="n">
        <x:v>0</x:v>
      </x:c>
      <x:c r="M282" s="201" t="n">
        <x:v>0</x:v>
      </x:c>
      <x:c r="N282" s="201" t="n">
        <x:v>0</x:v>
      </x:c>
      <x:c r="O282" s="201" t="n">
        <x:v>0</x:v>
      </x:c>
      <x:c r="P282" s="201" t="n">
        <x:v>2954</x:v>
      </x:c>
      <x:c r="Q282" s="201" t="n">
        <x:v>0</x:v>
      </x:c>
      <x:c r="R282" s="201" t="n">
        <x:v>0</x:v>
      </x:c>
      <x:c r="S282" s="201" t="n">
        <x:v>0</x:v>
      </x:c>
      <x:c r="T282" s="201" t="n">
        <x:v>0</x:v>
      </x:c>
      <x:c r="U282" s="201" t="n">
        <x:v>0</x:v>
      </x:c>
      <x:c r="V282" s="201" t="n">
        <x:v>814</x:v>
      </x:c>
      <x:c r="W282" s="201" t="n">
        <x:v>0</x:v>
      </x:c>
      <x:c r="X282" s="201" t="n">
        <x:v>0</x:v>
      </x:c>
      <x:c r="Y282" s="201" t="n">
        <x:v>0</x:v>
      </x:c>
      <x:c r="Z282" s="201" t="n">
        <x:v>0</x:v>
      </x:c>
      <x:c r="AA282" s="201" t="n">
        <x:v>0</x:v>
      </x:c>
    </x:row>
    <x:row r="283">
      <x:c r="H283" t="str">
        <x:v>106190859</x:v>
      </x:c>
      <x:c r="I283" t="str">
        <x:v>UCLA WEST VALLEY MEDICAL CENTER</x:v>
      </x:c>
      <x:c r="J283" s="201" t="n">
        <x:v>260</x:v>
      </x:c>
      <x:c r="K283" s="201" t="n">
        <x:v>0</x:v>
      </x:c>
      <x:c r="L283" s="201" t="n">
        <x:v>0</x:v>
      </x:c>
      <x:c r="M283" s="201" t="n">
        <x:v>0</x:v>
      </x:c>
      <x:c r="N283" s="201" t="n">
        <x:v>0</x:v>
      </x:c>
      <x:c r="O283" s="201" t="n">
        <x:v>0</x:v>
      </x:c>
      <x:c r="P283" s="201" t="n">
        <x:v>10288</x:v>
      </x:c>
      <x:c r="Q283" s="201" t="n">
        <x:v>0</x:v>
      </x:c>
      <x:c r="R283" s="201" t="n">
        <x:v>0</x:v>
      </x:c>
      <x:c r="S283" s="201" t="n">
        <x:v>0</x:v>
      </x:c>
      <x:c r="T283" s="201" t="n">
        <x:v>0</x:v>
      </x:c>
      <x:c r="U283" s="201" t="n">
        <x:v>0</x:v>
      </x:c>
      <x:c r="V283" s="201" t="n">
        <x:v>1930</x:v>
      </x:c>
      <x:c r="W283" s="201" t="n">
        <x:v>0</x:v>
      </x:c>
      <x:c r="X283" s="201" t="n">
        <x:v>0</x:v>
      </x:c>
      <x:c r="Y283" s="201" t="n">
        <x:v>0</x:v>
      </x:c>
      <x:c r="Z283" s="201" t="n">
        <x:v>0</x:v>
      </x:c>
      <x:c r="AA283" s="201" t="n">
        <x:v>0</x:v>
      </x:c>
    </x:row>
    <x:row r="284">
      <x:c r="H284" t="str">
        <x:v>106010776</x:v>
      </x:c>
      <x:c r="I284" t="str">
        <x:v>UCSF BENIOFF CHILDREN'S HOSPITAL OAKLAND</x:v>
      </x:c>
      <x:c r="J284" s="201" t="n">
        <x:v>151</x:v>
      </x:c>
      <x:c r="K284" s="201" t="n">
        <x:v>0</x:v>
      </x:c>
      <x:c r="L284" s="201" t="n">
        <x:v>0</x:v>
      </x:c>
      <x:c r="M284" s="201" t="n">
        <x:v>12</x:v>
      </x:c>
      <x:c r="N284" s="201" t="n">
        <x:v>0</x:v>
      </x:c>
      <x:c r="O284" s="201" t="n">
        <x:v>0</x:v>
      </x:c>
      <x:c r="P284" s="201" t="n">
        <x:v>37509</x:v>
      </x:c>
      <x:c r="Q284" s="201" t="n">
        <x:v>0</x:v>
      </x:c>
      <x:c r="R284" s="201" t="n">
        <x:v>0</x:v>
      </x:c>
      <x:c r="S284" s="201" t="n">
        <x:v>2413</x:v>
      </x:c>
      <x:c r="T284" s="201" t="n">
        <x:v>0</x:v>
      </x:c>
      <x:c r="U284" s="201" t="n">
        <x:v>0</x:v>
      </x:c>
      <x:c r="V284" s="201" t="n">
        <x:v>7307</x:v>
      </x:c>
      <x:c r="W284" s="201" t="n">
        <x:v>0</x:v>
      </x:c>
      <x:c r="X284" s="201" t="n">
        <x:v>0</x:v>
      </x:c>
      <x:c r="Y284" s="201" t="n">
        <x:v>79</x:v>
      </x:c>
      <x:c r="Z284" s="201" t="n">
        <x:v>0</x:v>
      </x:c>
      <x:c r="AA284" s="201" t="n">
        <x:v>0</x:v>
      </x:c>
    </x:row>
    <x:row r="285">
      <x:c r="H285" t="str">
        <x:v>106381154</x:v>
      </x:c>
      <x:c r="I285" t="str">
        <x:v>UCSF MEDICAL CENTER</x:v>
      </x:c>
      <x:c r="J285" s="201" t="n">
        <x:v>887</x:v>
      </x:c>
      <x:c r="K285" s="201" t="n">
        <x:v>0</x:v>
      </x:c>
      <x:c r="L285" s="201" t="n">
        <x:v>0</x:v>
      </x:c>
      <x:c r="M285" s="201" t="n">
        <x:v>0</x:v>
      </x:c>
      <x:c r="N285" s="201" t="n">
        <x:v>0</x:v>
      </x:c>
      <x:c r="O285" s="201" t="n">
        <x:v>0</x:v>
      </x:c>
      <x:c r="P285" s="201" t="n">
        <x:v>272474</x:v>
      </x:c>
      <x:c r="Q285" s="201" t="n">
        <x:v>0</x:v>
      </x:c>
      <x:c r="R285" s="201" t="n">
        <x:v>0</x:v>
      </x:c>
      <x:c r="S285" s="201" t="n">
        <x:v>0</x:v>
      </x:c>
      <x:c r="T285" s="201" t="n">
        <x:v>0</x:v>
      </x:c>
      <x:c r="U285" s="201" t="n">
        <x:v>0</x:v>
      </x:c>
      <x:c r="V285" s="201" t="n">
        <x:v>36780</x:v>
      </x:c>
      <x:c r="W285" s="201" t="n">
        <x:v>0</x:v>
      </x:c>
      <x:c r="X285" s="201" t="n">
        <x:v>0</x:v>
      </x:c>
      <x:c r="Y285" s="201" t="n">
        <x:v>0</x:v>
      </x:c>
      <x:c r="Z285" s="201" t="n">
        <x:v>0</x:v>
      </x:c>
      <x:c r="AA285" s="201" t="n">
        <x:v>0</x:v>
      </x:c>
    </x:row>
    <x:row r="286">
      <x:c r="H286" t="str">
        <x:v>106341006</x:v>
      </x:c>
      <x:c r="I286" t="str">
        <x:v>UNIVERSITY OF CALIFORNIA DAVIS MEDICAL CENTER</x:v>
      </x:c>
      <x:c r="J286" s="201" t="n">
        <x:v>651</x:v>
      </x:c>
      <x:c r="K286" s="201" t="n">
        <x:v>0</x:v>
      </x:c>
      <x:c r="L286" s="201" t="n">
        <x:v>0</x:v>
      </x:c>
      <x:c r="M286" s="201" t="n">
        <x:v>0</x:v>
      </x:c>
      <x:c r="N286" s="201" t="n">
        <x:v>0</x:v>
      </x:c>
      <x:c r="O286" s="201" t="n">
        <x:v>0</x:v>
      </x:c>
      <x:c r="P286" s="201" t="n">
        <x:v>212845</x:v>
      </x:c>
      <x:c r="Q286" s="201" t="n">
        <x:v>0</x:v>
      </x:c>
      <x:c r="R286" s="201" t="n">
        <x:v>0</x:v>
      </x:c>
      <x:c r="S286" s="201" t="n">
        <x:v>0</x:v>
      </x:c>
      <x:c r="T286" s="201" t="n">
        <x:v>0</x:v>
      </x:c>
      <x:c r="U286" s="201" t="n">
        <x:v>0</x:v>
      </x:c>
      <x:c r="V286" s="201" t="n">
        <x:v>33722</x:v>
      </x:c>
      <x:c r="W286" s="201" t="n">
        <x:v>0</x:v>
      </x:c>
      <x:c r="X286" s="201" t="n">
        <x:v>0</x:v>
      </x:c>
      <x:c r="Y286" s="201" t="n">
        <x:v>0</x:v>
      </x:c>
      <x:c r="Z286" s="201" t="n">
        <x:v>0</x:v>
      </x:c>
      <x:c r="AA286" s="201" t="n">
        <x:v>0</x:v>
      </x:c>
    </x:row>
    <x:row r="287">
      <x:c r="H287" t="str">
        <x:v>106301279</x:v>
      </x:c>
      <x:c r="I287" t="str">
        <x:v>UNIVERSITY OF CALIFORNIA IRVINE MEDICAL CENTER</x:v>
      </x:c>
      <x:c r="J287" s="201" t="n">
        <x:v>397</x:v>
      </x:c>
      <x:c r="K287" s="201" t="n">
        <x:v>0</x:v>
      </x:c>
      <x:c r="L287" s="201" t="n">
        <x:v>48</x:v>
      </x:c>
      <x:c r="M287" s="201" t="n">
        <x:v>14</x:v>
      </x:c>
      <x:c r="N287" s="201" t="n">
        <x:v>0</x:v>
      </x:c>
      <x:c r="O287" s="201" t="n">
        <x:v>0</x:v>
      </x:c>
      <x:c r="P287" s="201" t="n">
        <x:v>133429</x:v>
      </x:c>
      <x:c r="Q287" s="201" t="n">
        <x:v>0</x:v>
      </x:c>
      <x:c r="R287" s="201" t="n">
        <x:v>11755</x:v>
      </x:c>
      <x:c r="S287" s="201" t="n">
        <x:v>3124</x:v>
      </x:c>
      <x:c r="T287" s="201" t="n">
        <x:v>0</x:v>
      </x:c>
      <x:c r="U287" s="201" t="n">
        <x:v>0</x:v>
      </x:c>
      <x:c r="V287" s="201" t="n">
        <x:v>23736</x:v>
      </x:c>
      <x:c r="W287" s="201" t="n">
        <x:v>0</x:v>
      </x:c>
      <x:c r="X287" s="201" t="n">
        <x:v>757</x:v>
      </x:c>
      <x:c r="Y287" s="201" t="n">
        <x:v>300</x:v>
      </x:c>
      <x:c r="Z287" s="201" t="n">
        <x:v>0</x:v>
      </x:c>
      <x:c r="AA287" s="201" t="n">
        <x:v>0</x:v>
      </x:c>
    </x:row>
    <x:row r="288">
      <x:c r="H288" t="str">
        <x:v>106370782</x:v>
      </x:c>
      <x:c r="I288" t="str">
        <x:v>UNIVERSITY OF CALIFORNIA SAN DIEGO MEDICAL CENTER</x:v>
      </x:c>
      <x:c r="J288" s="201" t="n">
        <x:v>989</x:v>
      </x:c>
      <x:c r="K288" s="201" t="n">
        <x:v>0</x:v>
      </x:c>
      <x:c r="L288" s="201" t="n">
        <x:v>112</x:v>
      </x:c>
      <x:c r="M288" s="201" t="n">
        <x:v>0</x:v>
      </x:c>
      <x:c r="N288" s="201" t="n">
        <x:v>0</x:v>
      </x:c>
      <x:c r="O288" s="201" t="n">
        <x:v>0</x:v>
      </x:c>
      <x:c r="P288" s="201" t="n">
        <x:v>242697</x:v>
      </x:c>
      <x:c r="Q288" s="201" t="n">
        <x:v>0</x:v>
      </x:c>
      <x:c r="R288" s="201" t="n">
        <x:v>10798</x:v>
      </x:c>
      <x:c r="S288" s="201" t="n">
        <x:v>0</x:v>
      </x:c>
      <x:c r="T288" s="201" t="n">
        <x:v>0</x:v>
      </x:c>
      <x:c r="U288" s="201" t="n">
        <x:v>0</x:v>
      </x:c>
      <x:c r="V288" s="201" t="n">
        <x:v>39408</x:v>
      </x:c>
      <x:c r="W288" s="201" t="n">
        <x:v>0</x:v>
      </x:c>
      <x:c r="X288" s="201" t="n">
        <x:v>965</x:v>
      </x:c>
      <x:c r="Y288" s="201" t="n">
        <x:v>0</x:v>
      </x:c>
      <x:c r="Z288" s="201" t="n">
        <x:v>0</x:v>
      </x:c>
      <x:c r="AA288" s="201" t="n">
        <x:v>0</x:v>
      </x:c>
    </x:row>
    <x:row r="289">
      <x:c r="H289" t="str">
        <x:v>106190529</x:v>
      </x:c>
      <x:c r="I289" t="str">
        <x:v>USC ARCADIA HOSPITAL</x:v>
      </x:c>
      <x:c r="J289" s="201" t="n">
        <x:v>294</x:v>
      </x:c>
      <x:c r="K289" s="201" t="n">
        <x:v>0</x:v>
      </x:c>
      <x:c r="L289" s="201" t="n">
        <x:v>0</x:v>
      </x:c>
      <x:c r="M289" s="201" t="n">
        <x:v>30</x:v>
      </x:c>
      <x:c r="N289" s="201" t="n">
        <x:v>0</x:v>
      </x:c>
      <x:c r="O289" s="201" t="n">
        <x:v>0</x:v>
      </x:c>
      <x:c r="P289" s="201" t="n">
        <x:v>59914</x:v>
      </x:c>
      <x:c r="Q289" s="201" t="n">
        <x:v>0</x:v>
      </x:c>
      <x:c r="R289" s="201" t="n">
        <x:v>0</x:v>
      </x:c>
      <x:c r="S289" s="201" t="n">
        <x:v>7025</x:v>
      </x:c>
      <x:c r="T289" s="201" t="n">
        <x:v>0</x:v>
      </x:c>
      <x:c r="U289" s="201" t="n">
        <x:v>0</x:v>
      </x:c>
      <x:c r="V289" s="201" t="n">
        <x:v>12248</x:v>
      </x:c>
      <x:c r="W289" s="201" t="n">
        <x:v>0</x:v>
      </x:c>
      <x:c r="X289" s="201" t="n">
        <x:v>0</x:v>
      </x:c>
      <x:c r="Y289" s="201" t="n">
        <x:v>604</x:v>
      </x:c>
      <x:c r="Z289" s="201" t="n">
        <x:v>0</x:v>
      </x:c>
      <x:c r="AA289" s="201" t="n">
        <x:v>0</x:v>
      </x:c>
    </x:row>
    <x:row r="290">
      <x:c r="H290" t="str">
        <x:v>106190818</x:v>
      </x:c>
      <x:c r="I290" t="str">
        <x:v>USC VERDUGO HILLS HOSPITAL</x:v>
      </x:c>
      <x:c r="J290" s="201" t="n">
        <x:v>116</x:v>
      </x:c>
      <x:c r="K290" s="201" t="n">
        <x:v>18</x:v>
      </x:c>
      <x:c r="L290" s="201" t="n">
        <x:v>24</x:v>
      </x:c>
      <x:c r="M290" s="201" t="n">
        <x:v>0</x:v>
      </x:c>
      <x:c r="N290" s="201" t="n">
        <x:v>0</x:v>
      </x:c>
      <x:c r="O290" s="201" t="n">
        <x:v>0</x:v>
      </x:c>
      <x:c r="P290" s="201" t="n">
        <x:v>21860</x:v>
      </x:c>
      <x:c r="Q290" s="201" t="n">
        <x:v>0</x:v>
      </x:c>
      <x:c r="R290" s="201" t="n">
        <x:v>8725</x:v>
      </x:c>
      <x:c r="S290" s="201" t="n">
        <x:v>0</x:v>
      </x:c>
      <x:c r="T290" s="201" t="n">
        <x:v>0</x:v>
      </x:c>
      <x:c r="U290" s="201" t="n">
        <x:v>0</x:v>
      </x:c>
      <x:c r="V290" s="201" t="n">
        <x:v>5299</x:v>
      </x:c>
      <x:c r="W290" s="201" t="n">
        <x:v>0</x:v>
      </x:c>
      <x:c r="X290" s="201" t="n">
        <x:v>379</x:v>
      </x:c>
      <x:c r="Y290" s="201" t="n">
        <x:v>0</x:v>
      </x:c>
      <x:c r="Z290" s="201" t="n">
        <x:v>0</x:v>
      </x:c>
      <x:c r="AA290" s="201" t="n">
        <x:v>0</x:v>
      </x:c>
    </x:row>
    <x:row r="291">
      <x:c r="H291" t="str">
        <x:v>106204019</x:v>
      </x:c>
      <x:c r="I291" t="str">
        <x:v>VALLEY CHILDREN'S HOSPITAL</x:v>
      </x:c>
      <x:c r="J291" s="201" t="n">
        <x:v>338</x:v>
      </x:c>
      <x:c r="K291" s="201" t="n">
        <x:v>0</x:v>
      </x:c>
      <x:c r="L291" s="201" t="n">
        <x:v>0</x:v>
      </x:c>
      <x:c r="M291" s="201" t="n">
        <x:v>20</x:v>
      </x:c>
      <x:c r="N291" s="201" t="n">
        <x:v>0</x:v>
      </x:c>
      <x:c r="O291" s="201" t="n">
        <x:v>0</x:v>
      </x:c>
      <x:c r="P291" s="201" t="n">
        <x:v>70681</x:v>
      </x:c>
      <x:c r="Q291" s="201" t="n">
        <x:v>0</x:v>
      </x:c>
      <x:c r="R291" s="201" t="n">
        <x:v>0</x:v>
      </x:c>
      <x:c r="S291" s="201" t="n">
        <x:v>398</x:v>
      </x:c>
      <x:c r="T291" s="201" t="n">
        <x:v>0</x:v>
      </x:c>
      <x:c r="U291" s="201" t="n">
        <x:v>0</x:v>
      </x:c>
      <x:c r="V291" s="201" t="n">
        <x:v>10306</x:v>
      </x:c>
      <x:c r="W291" s="201" t="n">
        <x:v>0</x:v>
      </x:c>
      <x:c r="X291" s="201" t="n">
        <x:v>0</x:v>
      </x:c>
      <x:c r="Y291" s="201" t="n">
        <x:v>27</x:v>
      </x:c>
      <x:c r="Z291" s="201" t="n">
        <x:v>0</x:v>
      </x:c>
      <x:c r="AA291" s="201" t="n">
        <x:v>0</x:v>
      </x:c>
    </x:row>
    <x:row r="292">
      <x:c r="H292" t="str">
        <x:v>106190812</x:v>
      </x:c>
      <x:c r="I292" t="str">
        <x:v>VALLEY PRESBYTERIAN HOSPITAL</x:v>
      </x:c>
      <x:c r="J292" s="201" t="n">
        <x:v>333</x:v>
      </x:c>
      <x:c r="K292" s="201" t="n">
        <x:v>0</x:v>
      </x:c>
      <x:c r="L292" s="201" t="n">
        <x:v>0</x:v>
      </x:c>
      <x:c r="M292" s="201" t="n">
        <x:v>17</x:v>
      </x:c>
      <x:c r="N292" s="201" t="n">
        <x:v>0</x:v>
      </x:c>
      <x:c r="O292" s="201" t="n">
        <x:v>0</x:v>
      </x:c>
      <x:c r="P292" s="201" t="n">
        <x:v>69808</x:v>
      </x:c>
      <x:c r="Q292" s="201" t="n">
        <x:v>0</x:v>
      </x:c>
      <x:c r="R292" s="201" t="n">
        <x:v>0</x:v>
      </x:c>
      <x:c r="S292" s="201" t="n">
        <x:v>3659</x:v>
      </x:c>
      <x:c r="T292" s="201" t="n">
        <x:v>0</x:v>
      </x:c>
      <x:c r="U292" s="201" t="n">
        <x:v>0</x:v>
      </x:c>
      <x:c r="V292" s="201" t="n">
        <x:v>13306</x:v>
      </x:c>
      <x:c r="W292" s="201" t="n">
        <x:v>0</x:v>
      </x:c>
      <x:c r="X292" s="201" t="n">
        <x:v>0</x:v>
      </x:c>
      <x:c r="Y292" s="201" t="n">
        <x:v>352</x:v>
      </x:c>
      <x:c r="Z292" s="201" t="n">
        <x:v>0</x:v>
      </x:c>
      <x:c r="AA292" s="201" t="n">
        <x:v>0</x:v>
      </x:c>
    </x:row>
    <x:row r="293">
      <x:c r="H293" t="str">
        <x:v>106560481</x:v>
      </x:c>
      <x:c r="I293" t="str">
        <x:v>VENTURA COUNTY MEDICAL CENTER</x:v>
      </x:c>
      <x:c r="J293" s="201" t="n">
        <x:v>229</x:v>
      </x:c>
      <x:c r="K293" s="201" t="n">
        <x:v>0</x:v>
      </x:c>
      <x:c r="L293" s="201" t="n">
        <x:v>43</x:v>
      </x:c>
      <x:c r="M293" s="201" t="n">
        <x:v>0</x:v>
      </x:c>
      <x:c r="N293" s="201" t="n">
        <x:v>0</x:v>
      </x:c>
      <x:c r="O293" s="201" t="n">
        <x:v>0</x:v>
      </x:c>
      <x:c r="P293" s="201" t="n">
        <x:v>46212</x:v>
      </x:c>
      <x:c r="Q293" s="201" t="n">
        <x:v>0</x:v>
      </x:c>
      <x:c r="R293" s="201" t="n">
        <x:v>14950</x:v>
      </x:c>
      <x:c r="S293" s="201" t="n">
        <x:v>0</x:v>
      </x:c>
      <x:c r="T293" s="201" t="n">
        <x:v>0</x:v>
      </x:c>
      <x:c r="U293" s="201" t="n">
        <x:v>0</x:v>
      </x:c>
      <x:c r="V293" s="201" t="n">
        <x:v>10262</x:v>
      </x:c>
      <x:c r="W293" s="201" t="n">
        <x:v>0</x:v>
      </x:c>
      <x:c r="X293" s="201" t="n">
        <x:v>839</x:v>
      </x:c>
      <x:c r="Y293" s="201" t="n">
        <x:v>0</x:v>
      </x:c>
      <x:c r="Z293" s="201" t="n">
        <x:v>0</x:v>
      </x:c>
      <x:c r="AA293" s="201" t="n">
        <x:v>0</x:v>
      </x:c>
    </x:row>
    <x:row r="294">
      <x:c r="H294" t="str">
        <x:v>106361370</x:v>
      </x:c>
      <x:c r="I294" t="str">
        <x:v>VICTOR VALLEY GLOBAL MEDICAL CENTER</x:v>
      </x:c>
      <x:c r="J294" s="201" t="n">
        <x:v>101</x:v>
      </x:c>
      <x:c r="K294" s="201" t="n">
        <x:v>0</x:v>
      </x:c>
      <x:c r="L294" s="201" t="n">
        <x:v>0</x:v>
      </x:c>
      <x:c r="M294" s="201" t="n">
        <x:v>0</x:v>
      </x:c>
      <x:c r="N294" s="201" t="n">
        <x:v>0</x:v>
      </x:c>
      <x:c r="O294" s="201" t="n">
        <x:v>0</x:v>
      </x:c>
      <x:c r="P294" s="201" t="n">
        <x:v>17569</x:v>
      </x:c>
      <x:c r="Q294" s="201" t="n">
        <x:v>0</x:v>
      </x:c>
      <x:c r="R294" s="201" t="n">
        <x:v>0</x:v>
      </x:c>
      <x:c r="S294" s="201" t="n">
        <x:v>0</x:v>
      </x:c>
      <x:c r="T294" s="201" t="n">
        <x:v>0</x:v>
      </x:c>
      <x:c r="U294" s="201" t="n">
        <x:v>0</x:v>
      </x:c>
      <x:c r="V294" s="201" t="n">
        <x:v>5080</x:v>
      </x:c>
      <x:c r="W294" s="201" t="n">
        <x:v>0</x:v>
      </x:c>
      <x:c r="X294" s="201" t="n">
        <x:v>0</x:v>
      </x:c>
      <x:c r="Y294" s="201" t="n">
        <x:v>0</x:v>
      </x:c>
      <x:c r="Z294" s="201" t="n">
        <x:v>0</x:v>
      </x:c>
      <x:c r="AA294" s="201" t="n">
        <x:v>0</x:v>
      </x:c>
    </x:row>
    <x:row r="295">
      <x:c r="H295" t="str">
        <x:v>106010987</x:v>
      </x:c>
      <x:c r="I295" t="str">
        <x:v>WASHINGTON HOSPITAL - FREMONT</x:v>
      </x:c>
      <x:c r="J295" s="201" t="n">
        <x:v>415</x:v>
      </x:c>
      <x:c r="K295" s="201" t="n">
        <x:v>0</x:v>
      </x:c>
      <x:c r="L295" s="201" t="n">
        <x:v>0</x:v>
      </x:c>
      <x:c r="M295" s="201" t="n">
        <x:v>0</x:v>
      </x:c>
      <x:c r="N295" s="201" t="n">
        <x:v>0</x:v>
      </x:c>
      <x:c r="O295" s="201" t="n">
        <x:v>0</x:v>
      </x:c>
      <x:c r="P295" s="201" t="n">
        <x:v>54908</x:v>
      </x:c>
      <x:c r="Q295" s="201" t="n">
        <x:v>0</x:v>
      </x:c>
      <x:c r="R295" s="201" t="n">
        <x:v>0</x:v>
      </x:c>
      <x:c r="S295" s="201" t="n">
        <x:v>0</x:v>
      </x:c>
      <x:c r="T295" s="201" t="n">
        <x:v>0</x:v>
      </x:c>
      <x:c r="U295" s="201" t="n">
        <x:v>0</x:v>
      </x:c>
      <x:c r="V295" s="201" t="n">
        <x:v>10718</x:v>
      </x:c>
      <x:c r="W295" s="201" t="n">
        <x:v>0</x:v>
      </x:c>
      <x:c r="X295" s="201" t="n">
        <x:v>0</x:v>
      </x:c>
      <x:c r="Y295" s="201" t="n">
        <x:v>0</x:v>
      </x:c>
      <x:c r="Z295" s="201" t="n">
        <x:v>0</x:v>
      </x:c>
      <x:c r="AA295" s="201" t="n">
        <x:v>0</x:v>
      </x:c>
    </x:row>
    <x:row r="296">
      <x:c r="H296" t="str">
        <x:v>106444013</x:v>
      </x:c>
      <x:c r="I296" t="str">
        <x:v>WATSONVILLE COMMUNITY HOSPITAL</x:v>
      </x:c>
      <x:c r="J296" s="201" t="n">
        <x:v>106</x:v>
      </x:c>
      <x:c r="K296" s="201" t="n">
        <x:v>0</x:v>
      </x:c>
      <x:c r="L296" s="201" t="n">
        <x:v>0</x:v>
      </x:c>
      <x:c r="M296" s="201" t="n">
        <x:v>0</x:v>
      </x:c>
      <x:c r="N296" s="201" t="n">
        <x:v>0</x:v>
      </x:c>
      <x:c r="O296" s="201" t="n">
        <x:v>0</x:v>
      </x:c>
      <x:c r="P296" s="201" t="n">
        <x:v>11935</x:v>
      </x:c>
      <x:c r="Q296" s="201" t="n">
        <x:v>0</x:v>
      </x:c>
      <x:c r="R296" s="201" t="n">
        <x:v>0</x:v>
      </x:c>
      <x:c r="S296" s="201" t="n">
        <x:v>0</x:v>
      </x:c>
      <x:c r="T296" s="201" t="n">
        <x:v>0</x:v>
      </x:c>
      <x:c r="U296" s="201" t="n">
        <x:v>0</x:v>
      </x:c>
      <x:c r="V296" s="201" t="n">
        <x:v>3256</x:v>
      </x:c>
      <x:c r="W296" s="201" t="n">
        <x:v>0</x:v>
      </x:c>
      <x:c r="X296" s="201" t="n">
        <x:v>0</x:v>
      </x:c>
      <x:c r="Y296" s="201" t="n">
        <x:v>0</x:v>
      </x:c>
      <x:c r="Z296" s="201" t="n">
        <x:v>0</x:v>
      </x:c>
      <x:c r="AA296" s="201" t="n">
        <x:v>0</x:v>
      </x:c>
    </x:row>
    <x:row r="297">
      <x:c r="H297" t="str">
        <x:v>106301379</x:v>
      </x:c>
      <x:c r="I297" t="str">
        <x:v>WEST ANAHEIM MEDICAL CENTER</x:v>
      </x:c>
      <x:c r="J297" s="201" t="n">
        <x:v>167</x:v>
      </x:c>
      <x:c r="K297" s="201" t="n">
        <x:v>22</x:v>
      </x:c>
      <x:c r="L297" s="201" t="n">
        <x:v>30</x:v>
      </x:c>
      <x:c r="M297" s="201" t="n">
        <x:v>0</x:v>
      </x:c>
      <x:c r="N297" s="201" t="n">
        <x:v>0</x:v>
      </x:c>
      <x:c r="O297" s="201" t="n">
        <x:v>0</x:v>
      </x:c>
      <x:c r="P297" s="201" t="n">
        <x:v>32283</x:v>
      </x:c>
      <x:c r="Q297" s="201" t="n">
        <x:v>7732</x:v>
      </x:c>
      <x:c r="R297" s="201" t="n">
        <x:v>8341</x:v>
      </x:c>
      <x:c r="S297" s="201" t="n">
        <x:v>0</x:v>
      </x:c>
      <x:c r="T297" s="201" t="n">
        <x:v>0</x:v>
      </x:c>
      <x:c r="U297" s="201" t="n">
        <x:v>0</x:v>
      </x:c>
      <x:c r="V297" s="201" t="n">
        <x:v>6994</x:v>
      </x:c>
      <x:c r="W297" s="201" t="n">
        <x:v>9</x:v>
      </x:c>
      <x:c r="X297" s="201" t="n">
        <x:v>457</x:v>
      </x:c>
      <x:c r="Y297" s="201" t="n">
        <x:v>0</x:v>
      </x:c>
      <x:c r="Z297" s="201" t="n">
        <x:v>0</x:v>
      </x:c>
      <x:c r="AA297" s="201" t="n">
        <x:v>0</x:v>
      </x:c>
    </x:row>
    <x:row r="298">
      <x:c r="H298" t="str">
        <x:v>106190883</x:v>
      </x:c>
      <x:c r="I298" t="str">
        <x:v>WHITTIER HOSPITAL MEDICAL CENTER</x:v>
      </x:c>
      <x:c r="J298" s="201" t="n">
        <x:v>118</x:v>
      </x:c>
      <x:c r="K298" s="201" t="n">
        <x:v>30</x:v>
      </x:c>
      <x:c r="L298" s="201" t="n">
        <x:v>0</x:v>
      </x:c>
      <x:c r="M298" s="201" t="n">
        <x:v>0</x:v>
      </x:c>
      <x:c r="N298" s="201" t="n">
        <x:v>0</x:v>
      </x:c>
      <x:c r="O298" s="201" t="n">
        <x:v>0</x:v>
      </x:c>
      <x:c r="P298" s="201" t="n">
        <x:v>21396</x:v>
      </x:c>
      <x:c r="Q298" s="201" t="n">
        <x:v>6905</x:v>
      </x:c>
      <x:c r="R298" s="201" t="n">
        <x:v>0</x:v>
      </x:c>
      <x:c r="S298" s="201" t="n">
        <x:v>0</x:v>
      </x:c>
      <x:c r="T298" s="201" t="n">
        <x:v>0</x:v>
      </x:c>
      <x:c r="U298" s="201" t="n">
        <x:v>0</x:v>
      </x:c>
      <x:c r="V298" s="201" t="n">
        <x:v>5731</x:v>
      </x:c>
      <x:c r="W298" s="201" t="n">
        <x:v>8</x:v>
      </x:c>
      <x:c r="X298" s="201" t="n">
        <x:v>0</x:v>
      </x:c>
      <x:c r="Y298" s="201" t="n">
        <x:v>0</x:v>
      </x:c>
      <x:c r="Z298" s="201" t="n">
        <x:v>0</x:v>
      </x:c>
      <x:c r="AA298" s="201" t="n">
        <x:v>0</x:v>
      </x:c>
    </x:row>
    <x:row r="299">
      <x:c r="H299" t="str">
        <x:v>106571086</x:v>
      </x:c>
      <x:c r="I299" t="str">
        <x:v>WOODLAND MEMORIAL HOSPITAL</x:v>
      </x:c>
      <x:c r="J299" s="201" t="n">
        <x:v>74</x:v>
      </x:c>
      <x:c r="K299" s="201" t="n">
        <x:v>0</x:v>
      </x:c>
      <x:c r="L299" s="201" t="n">
        <x:v>31</x:v>
      </x:c>
      <x:c r="M299" s="201" t="n">
        <x:v>0</x:v>
      </x:c>
      <x:c r="N299" s="201" t="n">
        <x:v>0</x:v>
      </x:c>
      <x:c r="O299" s="201" t="n">
        <x:v>0</x:v>
      </x:c>
      <x:c r="P299" s="201" t="n">
        <x:v>11313</x:v>
      </x:c>
      <x:c r="Q299" s="201" t="n">
        <x:v>0</x:v>
      </x:c>
      <x:c r="R299" s="201" t="n">
        <x:v>10850</x:v>
      </x:c>
      <x:c r="S299" s="201" t="n">
        <x:v>0</x:v>
      </x:c>
      <x:c r="T299" s="201" t="n">
        <x:v>0</x:v>
      </x:c>
      <x:c r="U299" s="201" t="n">
        <x:v>0</x:v>
      </x:c>
      <x:c r="V299" s="201" t="n">
        <x:v>3127</x:v>
      </x:c>
      <x:c r="W299" s="201" t="n">
        <x:v>0</x:v>
      </x:c>
      <x:c r="X299" s="201" t="n">
        <x:v>1328</x:v>
      </x:c>
      <x:c r="Y299" s="201" t="n">
        <x:v>0</x:v>
      </x:c>
      <x:c r="Z299" s="201" t="n">
        <x:v>0</x:v>
      </x:c>
      <x:c r="AA299" s="201" t="n">
        <x:v>0</x:v>
      </x:c>
    </x:row>
    <x:row r="300">
      <x:c r="H300" t="str">
        <x:v>106380939</x:v>
      </x:c>
      <x:c r="I300" t="str">
        <x:v>ZUCKERBERG SAN FRANCISCO GENERAL HOSPITAL &amp; TRAUMA CENTER</x:v>
      </x:c>
      <x:c r="J300" s="201" t="n">
        <x:v>284</x:v>
      </x:c>
      <x:c r="K300" s="201" t="n">
        <x:v>28</x:v>
      </x:c>
      <x:c r="L300" s="201" t="n">
        <x:v>83</x:v>
      </x:c>
      <x:c r="M300" s="201" t="n">
        <x:v>0</x:v>
      </x:c>
      <x:c r="N300" s="201" t="n">
        <x:v>0</x:v>
      </x:c>
      <x:c r="O300" s="201" t="n">
        <x:v>0</x:v>
      </x:c>
      <x:c r="P300" s="201" t="n">
        <x:v>87605</x:v>
      </x:c>
      <x:c r="Q300" s="201" t="n">
        <x:v>9746</x:v>
      </x:c>
      <x:c r="R300" s="201" t="n">
        <x:v>13491</x:v>
      </x:c>
      <x:c r="S300" s="201" t="n">
        <x:v>0</x:v>
      </x:c>
      <x:c r="T300" s="201" t="n">
        <x:v>0</x:v>
      </x:c>
      <x:c r="U300" s="201" t="n">
        <x:v>0</x:v>
      </x:c>
      <x:c r="V300" s="201" t="n">
        <x:v>14792</x:v>
      </x:c>
      <x:c r="W300" s="201" t="n">
        <x:v>351</x:v>
      </x:c>
      <x:c r="X300" s="201" t="n">
        <x:v>517</x:v>
      </x:c>
      <x:c r="Y300" s="201" t="n">
        <x:v>0</x:v>
      </x:c>
      <x:c r="Z300" s="201" t="n">
        <x:v>0</x:v>
      </x:c>
      <x:c r="AA300" s="201" t="n">
        <x:v>0</x:v>
      </x:c>
    </x:row>
    <x:row r="302">
      <x:c r="H302" s="172" t="str">
        <x:v>Source: HCAI 2024 selected file, Data sheet. Six Type of Care (2) groups reconcile to each hospital; Glossary definitions retained in service_capacity.json.</x:v>
      </x:c>
      <x:c r="I302" s="172"/>
      <x:c r="J302" s="172"/>
      <x:c r="K302" s="172"/>
      <x:c r="L302" s="172"/>
      <x:c r="M302" s="172"/>
      <x:c r="N302" s="172"/>
      <x:c r="O302" s="172"/>
      <x:c r="P302" s="172"/>
      <x:c r="Q302" s="172"/>
      <x:c r="R302" s="172"/>
      <x:c r="S302" s="172"/>
      <x:c r="T302" s="172"/>
      <x:c r="U302" s="172"/>
      <x:c r="V302" s="172"/>
      <x:c r="W302" s="172"/>
      <x:c r="X302" s="172"/>
      <x:c r="Y302" s="172"/>
      <x:c r="Z302" s="172"/>
      <x:c r="AA302" s="172"/>
    </x:row>
  </x:sheetData>
  <x:mergeCells>
    <x:mergeCell ref="H302:AA302"/>
  </x:mergeCells>
  <x:pageMargins left="0.7" right="0.7" top="0.75" bottom="0.75" header="0.3" footer="0.3"/>
</x:worksheet>
</file>

<file path=xl/worksheets/sheet2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HCAI control</x:v>
      </x:c>
      <x:c r="B1" s="168" t="str">
        <x:v>Hospitals</x:v>
      </x:c>
      <x:c r="C1" s="168" t="str">
        <x:v>Licensed beds</x:v>
      </x:c>
    </x:row>
    <x:row r="2">
      <x:c r="A2" s="166" t="str">
        <x:v>Non-Profit</x:v>
      </x:c>
      <x:c r="B2" s="169" t="n">
        <x:v>170</x:v>
      </x:c>
      <x:c r="C2" s="169" t="n">
        <x:v>46450</x:v>
      </x:c>
    </x:row>
    <x:row r="3">
      <x:c r="A3" s="166" t="str">
        <x:v>Investor</x:v>
      </x:c>
      <x:c r="B3" s="169" t="n">
        <x:v>79</x:v>
      </x:c>
      <x:c r="C3" s="169" t="n">
        <x:v>14046</x:v>
      </x:c>
    </x:row>
    <x:row r="4">
      <x:c r="A4" s="166" t="str">
        <x:v>District</x:v>
      </x:c>
      <x:c r="B4" s="169" t="n">
        <x:v>33</x:v>
      </x:c>
      <x:c r="C4" s="169" t="n">
        <x:v>4802</x:v>
      </x:c>
    </x:row>
    <x:row r="5">
      <x:c r="A5" s="166" t="str">
        <x:v>City/County</x:v>
      </x:c>
      <x:c r="B5" s="169" t="n">
        <x:v>17</x:v>
      </x:c>
      <x:c r="C5" s="169" t="n">
        <x:v>6434</x:v>
      </x:c>
    </x:row>
  </x:sheetData>
  <x:pageMargins left="0.7" right="0.7" top="0.75" bottom="0.75" header="0.3" footer="0.3"/>
</x:worksheet>
</file>

<file path=xl/worksheets/sheet2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Service</x:v>
      </x:c>
      <x:c r="B1" s="168" t="str">
        <x:v>Encounters</x:v>
      </x:c>
    </x:row>
    <x:row r="2">
      <x:c r="A2" s="166" t="str">
        <x:v>Inpatient admissions (296 hospitals)*</x:v>
      </x:c>
      <x:c r="B2" s="169" t="n">
        <x:v>2780212</x:v>
      </x:c>
    </x:row>
    <x:row r="3">
      <x:c r="A3" s="166" t="str">
        <x:v>Inpatient discharges</x:v>
      </x:c>
      <x:c r="B3" s="169" t="n">
        <x:v>2775711</x:v>
      </x:c>
    </x:row>
    <x:row r="4">
      <x:c r="A4" s="166" t="str">
        <x:v>Non-ED outpatient visits</x:v>
      </x:c>
      <x:c r="B4" s="169" t="n">
        <x:v>37817933</x:v>
      </x:c>
    </x:row>
    <x:row r="5">
      <x:c r="A5" s="166" t="str">
        <x:v>Emergency department visits</x:v>
      </x:c>
      <x:c r="B5" s="169" t="n">
        <x:v>13400908</x:v>
      </x:c>
    </x:row>
  </x:sheetData>
  <x:pageMargins left="0.7" right="0.7" top="0.75" bottom="0.75" header="0.3" footer="0.3"/>
</x:worksheet>
</file>

<file path=xl/worksheets/sheet2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Year</x:v>
      </x:c>
      <x:c r="B1" s="168" t="str">
        <x:v>Occupancy</x:v>
      </x:c>
      <x:c r="C1" s="168" t="str">
        <x:v>Cohort hospitals</x:v>
      </x:c>
    </x:row>
    <x:row r="2">
      <x:c r="A2" s="166" t="str">
        <x:v>2012</x:v>
      </x:c>
      <x:c r="B2" s="171" t="n">
        <x:v>0.602659</x:v>
      </x:c>
      <x:c r="C2" s="169" t="n">
        <x:v>313</x:v>
      </x:c>
    </x:row>
    <x:row r="3">
      <x:c r="A3" s="166" t="str">
        <x:v>2013</x:v>
      </x:c>
      <x:c r="B3" s="171" t="n">
        <x:v>0.593127</x:v>
      </x:c>
      <x:c r="C3" s="169" t="n">
        <x:v>314</x:v>
      </x:c>
    </x:row>
    <x:row r="4">
      <x:c r="A4" s="166" t="str">
        <x:v>2014</x:v>
      </x:c>
      <x:c r="B4" s="171" t="n">
        <x:v>0.594107</x:v>
      </x:c>
      <x:c r="C4" s="169" t="n">
        <x:v>320</x:v>
      </x:c>
    </x:row>
    <x:row r="5">
      <x:c r="A5" s="166" t="str">
        <x:v>2015</x:v>
      </x:c>
      <x:c r="B5" s="171" t="n">
        <x:v>0.601728</x:v>
      </x:c>
      <x:c r="C5" s="169" t="n">
        <x:v>314</x:v>
      </x:c>
    </x:row>
    <x:row r="6">
      <x:c r="A6" s="166" t="str">
        <x:v>2016</x:v>
      </x:c>
      <x:c r="B6" s="171" t="n">
        <x:v>0.609104</x:v>
      </x:c>
      <x:c r="C6" s="169" t="n">
        <x:v>301</x:v>
      </x:c>
    </x:row>
    <x:row r="7">
      <x:c r="A7" s="166" t="str">
        <x:v>2017</x:v>
      </x:c>
      <x:c r="B7" s="171" t="n">
        <x:v>0.612217</x:v>
      </x:c>
      <x:c r="C7" s="169" t="n">
        <x:v>311</x:v>
      </x:c>
    </x:row>
    <x:row r="8">
      <x:c r="A8" s="166" t="str">
        <x:v>2018</x:v>
      </x:c>
      <x:c r="B8" s="171" t="n">
        <x:v>0.617022</x:v>
      </x:c>
      <x:c r="C8" s="169" t="n">
        <x:v>313</x:v>
      </x:c>
    </x:row>
    <x:row r="9">
      <x:c r="A9" s="166" t="str">
        <x:v>2019</x:v>
      </x:c>
      <x:c r="B9" s="171" t="n">
        <x:v>0.621227</x:v>
      </x:c>
      <x:c r="C9" s="169" t="n">
        <x:v>310</x:v>
      </x:c>
    </x:row>
    <x:row r="10">
      <x:c r="A10" s="166" t="str">
        <x:v>2020</x:v>
      </x:c>
      <x:c r="B10" s="171" t="n">
        <x:v>0.594659</x:v>
      </x:c>
      <x:c r="C10" s="169" t="n">
        <x:v>304</x:v>
      </x:c>
    </x:row>
    <x:row r="11">
      <x:c r="A11" s="166" t="str">
        <x:v>2021</x:v>
      </x:c>
      <x:c r="B11" s="171" t="n">
        <x:v>0.614748</x:v>
      </x:c>
      <x:c r="C11" s="169" t="n">
        <x:v>305</x:v>
      </x:c>
    </x:row>
    <x:row r="12">
      <x:c r="A12" s="166" t="str">
        <x:v>2022</x:v>
      </x:c>
      <x:c r="B12" s="171" t="n">
        <x:v>0.637384</x:v>
      </x:c>
      <x:c r="C12" s="169" t="n">
        <x:v>303</x:v>
      </x:c>
    </x:row>
    <x:row r="13">
      <x:c r="A13" s="166" t="str">
        <x:v>2023</x:v>
      </x:c>
      <x:c r="B13" s="171" t="n">
        <x:v>0.644069</x:v>
      </x:c>
      <x:c r="C13" s="169" t="n">
        <x:v>302</x:v>
      </x:c>
    </x:row>
    <x:row r="14">
      <x:c r="A14" s="166" t="str">
        <x:v>2024</x:v>
      </x:c>
      <x:c r="B14" s="171" t="n">
        <x:v>0.650377</x:v>
      </x:c>
      <x:c r="C14" s="169" t="n">
        <x:v>299</x:v>
      </x:c>
    </x:row>
  </x:sheetData>
  <x:pageMargins left="0.7" right="0.7" top="0.75" bottom="0.75" header="0.3" footer="0.3"/>
</x:worksheet>
</file>

<file path=xl/worksheets/sheet2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8" max="18" width="24" hidden="0" customWidth="1"/>
    <x:col min="19" max="19" width="45" hidden="0" customWidth="1"/>
    <x:col min="20" max="20" width="24" hidden="0" customWidth="1"/>
    <x:col min="21" max="21" width="24" hidden="0" customWidth="1"/>
    <x:col min="22" max="22" width="24" hidden="0" customWidth="1"/>
    <x:col min="23" max="23" width="24" hidden="0" customWidth="1"/>
    <x:col min="24" max="24" width="24" hidden="0" customWidth="1"/>
    <x:col min="25" max="25" width="24" hidden="0" customWidth="1"/>
    <x:col min="26" max="26" width="24" hidden="0" customWidth="1"/>
    <x:col min="27" max="27" width="24" hidden="0" customWidth="1"/>
    <x:col min="28" max="28" width="24" hidden="0" customWidth="1"/>
  </x:cols>
  <x:sheetData>
    <x:row r="1" ht="44" customHeight="1">
      <x:c r="A1" s="168" t="str">
        <x:v>HCAI control</x:v>
      </x:c>
      <x:c r="B1" s="168" t="str">
        <x:v>Operating margin</x:v>
      </x:c>
      <x:c r="C1" s="168" t="str">
        <x:v>Net income margin</x:v>
      </x:c>
      <x:c r="D1" s="168" t="str">
        <x:v>Operating losses</x:v>
      </x:c>
      <x:c r="E1" s="168" t="str">
        <x:v>Net losses</x:v>
      </x:c>
      <x:c r="J1" t="str">
        <x:v>Editable numerator</x:v>
      </x:c>
      <x:c r="K1" t="str">
        <x:v>Editable denominator</x:v>
      </x:c>
      <x:c r="L1" t="str">
        <x:v>Paired observations</x:v>
      </x:c>
      <x:c r="N1" t="str">
        <x:v>Editable numerator</x:v>
      </x:c>
      <x:c r="O1" t="str">
        <x:v>Editable denominator</x:v>
      </x:c>
      <x:c r="P1" t="str">
        <x:v>Paired observations</x:v>
      </x:c>
      <x:c r="R1" s="200" t="str">
        <x:v>HCAI ID</x:v>
      </x:c>
      <x:c r="S1" s="200" t="str">
        <x:v>Hospital</x:v>
      </x:c>
      <x:c r="T1" s="200" t="str">
        <x:v>Control</x:v>
      </x:c>
      <x:c r="U1" s="200" t="str">
        <x:v>Operating result</x:v>
      </x:c>
      <x:c r="V1" s="200" t="str">
        <x:v>Nonoperating revenue</x:v>
      </x:c>
      <x:c r="W1" s="200" t="str">
        <x:v>Nonoperating expense</x:v>
      </x:c>
      <x:c r="X1" s="200" t="str">
        <x:v>Income taxes</x:v>
      </x:c>
      <x:c r="Y1" s="200" t="str">
        <x:v>Net income</x:v>
      </x:c>
      <x:c r="Z1" s="200" t="str">
        <x:v>Operating revenue</x:v>
      </x:c>
      <x:c r="AA1" s="200" t="str">
        <x:v>Total revenue</x:v>
      </x:c>
      <x:c r="AB1" s="200" t="str">
        <x:v>Bridge residual</x:v>
      </x:c>
    </x:row>
    <x:row r="2">
      <x:c r="A2" s="166" t="str">
        <x:v>Non-Profit</x:v>
      </x:c>
      <x:c r="B2" s="171" t="n">
        <x:f>IF(K2&gt;0,J2/K2,"")</x:f>
        <x:v>0.03395916091858332</x:v>
      </x:c>
      <x:c r="C2" s="171" t="n">
        <x:f>IF(O2&gt;0,N2/O2,"")</x:f>
        <x:v>0.069720106981842</x:v>
      </x:c>
      <x:c r="D2" s="169" t="n">
        <x:f>COUNTIFS($T$2:$T$300,A2,$U$2:$U$300,"&lt;0")</x:f>
        <x:v>72</x:v>
      </x:c>
      <x:c r="E2" s="169" t="n">
        <x:f>COUNTIFS($T$2:$T$300,A2,$Y$2:$Y$300,"&lt;0")</x:f>
        <x:v>51</x:v>
      </x:c>
      <x:c r="J2" t="n">
        <x:f>SUMIF($T$2:$T$300,A2,$U$2:$U$300)</x:f>
        <x:v>3893571525</x:v>
      </x:c>
      <x:c r="K2" t="n">
        <x:f>SUMIF($T$2:$T$300,A2,$Z$2:$Z$300)</x:f>
        <x:v>114654526781</x:v>
      </x:c>
      <x:c r="L2" t="n">
        <x:v>170</x:v>
      </x:c>
      <x:c r="N2" t="n">
        <x:f>SUMIF($T$2:$T$300,A2,$Y$2:$Y$300)</x:f>
        <x:v>8470820244</x:v>
      </x:c>
      <x:c r="O2" t="n">
        <x:f>SUMIF($T$2:$T$300,A2,$AA$2:$AA$300)</x:f>
        <x:v>121497522174</x:v>
      </x:c>
      <x:c r="P2" t="n">
        <x:v>170</x:v>
      </x:c>
      <x:c r="R2" t="str">
        <x:v>106580996</x:v>
      </x:c>
      <x:c r="S2" t="str">
        <x:v>ADVENTIST HEALTH AND RIDEOUT</x:v>
      </x:c>
      <x:c r="T2" t="str">
        <x:v>Non-Profit</x:v>
      </x:c>
      <x:c r="U2" s="204" t="n">
        <x:v>-30088251</x:v>
      </x:c>
      <x:c r="V2" s="204" t="n">
        <x:v>1293142</x:v>
      </x:c>
      <x:c r="W2" s="204" t="n">
        <x:v>19948832</x:v>
      </x:c>
      <x:c r="X2" s="204" t="n">
        <x:v>0</x:v>
      </x:c>
      <x:c r="Y2" s="204" t="n">
        <x:v>-48743941</x:v>
      </x:c>
      <x:c r="Z2" s="204" t="n">
        <x:v>495639491</x:v>
      </x:c>
      <x:c r="AA2" s="204" t="n">
        <x:v>496932633</x:v>
      </x:c>
      <x:c r="AB2" s="204" t="n">
        <x:f>Y2-(U2+V2-W2-X2)</x:f>
        <x:v>0</x:v>
      </x:c>
    </x:row>
    <x:row r="3">
      <x:c r="A3" s="166" t="str">
        <x:v>Investor</x:v>
      </x:c>
      <x:c r="B3" s="171" t="n">
        <x:f>IF(K3&gt;0,J3/K3,"")</x:f>
        <x:v>0.022657199801125138</x:v>
      </x:c>
      <x:c r="C3" s="171" t="n">
        <x:f>IF(O3&gt;0,N3/O3,"")</x:f>
        <x:v>0.025276944950905548</x:v>
      </x:c>
      <x:c r="D3" s="169" t="n">
        <x:f>COUNTIFS($T$2:$T$300,A3,$U$2:$U$300,"&lt;0")</x:f>
        <x:v>37</x:v>
      </x:c>
      <x:c r="E3" s="169" t="n">
        <x:f>COUNTIFS($T$2:$T$300,A3,$Y$2:$Y$300,"&lt;0")</x:f>
        <x:v>37</x:v>
      </x:c>
      <x:c r="J3" t="n">
        <x:f>SUMIF($T$2:$T$300,A3,$U$2:$U$300)</x:f>
        <x:v>325885071</x:v>
      </x:c>
      <x:c r="K3" t="n">
        <x:f>SUMIF($T$2:$T$300,A3,$Z$2:$Z$300)</x:f>
        <x:v>14383289809</x:v>
      </x:c>
      <x:c r="L3" t="n">
        <x:v>79</x:v>
      </x:c>
      <x:c r="N3" t="n">
        <x:f>SUMIF($T$2:$T$300,A3,$Y$2:$Y$300)</x:f>
        <x:v>373187286</x:v>
      </x:c>
      <x:c r="O3" t="n">
        <x:f>SUMIF($T$2:$T$300,A3,$AA$2:$AA$300)</x:f>
        <x:v>14763939500</x:v>
      </x:c>
      <x:c r="P3" t="n">
        <x:v>79</x:v>
      </x:c>
      <x:c r="R3" t="str">
        <x:v>106150788</x:v>
      </x:c>
      <x:c r="S3" t="str">
        <x:v>ADVENTIST HEALTH BAKERSFIELD</x:v>
      </x:c>
      <x:c r="T3" t="str">
        <x:v>Non-Profit</x:v>
      </x:c>
      <x:c r="U3" s="204" t="n">
        <x:v>-242271</x:v>
      </x:c>
      <x:c r="V3" s="204" t="n">
        <x:v>18318494</x:v>
      </x:c>
      <x:c r="W3" s="204" t="n">
        <x:v>23273315</x:v>
      </x:c>
      <x:c r="X3" s="204" t="n">
        <x:v>0</x:v>
      </x:c>
      <x:c r="Y3" s="204" t="n">
        <x:v>-5197092</x:v>
      </x:c>
      <x:c r="Z3" s="204" t="n">
        <x:v>704592254</x:v>
      </x:c>
      <x:c r="AA3" s="204" t="n">
        <x:v>722910748</x:v>
      </x:c>
      <x:c r="AB3" s="204" t="n">
        <x:f>Y3-(U3+V3-W3-X3)</x:f>
        <x:v>0</x:v>
      </x:c>
    </x:row>
    <x:row r="4">
      <x:c r="A4" s="166" t="str">
        <x:v>District</x:v>
      </x:c>
      <x:c r="B4" s="171" t="n">
        <x:f>IF(K4&gt;0,J4/K4,"")</x:f>
        <x:v>0.021746742112100675</x:v>
      </x:c>
      <x:c r="C4" s="171" t="n">
        <x:f>IF(O4&gt;0,N4/O4,"")</x:f>
        <x:v>0.07810250620890316</x:v>
      </x:c>
      <x:c r="D4" s="169" t="n">
        <x:f>COUNTIFS($T$2:$T$300,A4,$U$2:$U$300,"&lt;0")</x:f>
        <x:v>19</x:v>
      </x:c>
      <x:c r="E4" s="169" t="n">
        <x:f>COUNTIFS($T$2:$T$300,A4,$Y$2:$Y$300,"&lt;0")</x:f>
        <x:v>6</x:v>
      </x:c>
      <x:c r="J4" t="n">
        <x:f>SUMIF($T$2:$T$300,A4,$U$2:$U$300)</x:f>
        <x:v>151592619</x:v>
      </x:c>
      <x:c r="K4" t="n">
        <x:f>SUMIF($T$2:$T$300,A4,$Z$2:$Z$300)</x:f>
        <x:v>6970819731</x:v>
      </x:c>
      <x:c r="L4" t="n">
        <x:v>33</x:v>
      </x:c>
      <x:c r="N4" t="n">
        <x:f>SUMIF($T$2:$T$300,A4,$Y$2:$Y$300)</x:f>
        <x:v>589105360</x:v>
      </x:c>
      <x:c r="O4" t="n">
        <x:f>SUMIF($T$2:$T$300,A4,$AA$2:$AA$300)</x:f>
        <x:v>7542720312</x:v>
      </x:c>
      <x:c r="P4" t="n">
        <x:v>33</x:v>
      </x:c>
      <x:c r="R4" t="str">
        <x:v>106171049</x:v>
      </x:c>
      <x:c r="S4" t="str">
        <x:v>ADVENTIST HEALTH CLEARLAKE</x:v>
      </x:c>
      <x:c r="T4" t="str">
        <x:v>Non-Profit</x:v>
      </x:c>
      <x:c r="U4" s="204" t="n">
        <x:v>-19623759</x:v>
      </x:c>
      <x:c r="V4" s="204" t="n">
        <x:v>3442900</x:v>
      </x:c>
      <x:c r="W4" s="204" t="n">
        <x:v>830279</x:v>
      </x:c>
      <x:c r="X4" s="204" t="n">
        <x:v>0</x:v>
      </x:c>
      <x:c r="Y4" s="204" t="n">
        <x:v>-17011138</x:v>
      </x:c>
      <x:c r="Z4" s="204" t="n">
        <x:v>190106044</x:v>
      </x:c>
      <x:c r="AA4" s="204" t="n">
        <x:v>193548944</x:v>
      </x:c>
      <x:c r="AB4" s="204" t="n">
        <x:f>Y4-(U4+V4-W4-X4)</x:f>
        <x:v>0</x:v>
      </x:c>
    </x:row>
    <x:row r="5">
      <x:c r="A5" s="166" t="str">
        <x:v>City/County</x:v>
      </x:c>
      <x:c r="B5" s="171" t="n">
        <x:f>IF(K5&gt;0,J5/K5,"")</x:f>
        <x:v>-0.12173047959893313</x:v>
      </x:c>
      <x:c r="C5" s="171" t="n">
        <x:f>IF(O5&gt;0,N5/O5,"")</x:f>
        <x:v>0.06797659071953939</x:v>
      </x:c>
      <x:c r="D5" s="169" t="n">
        <x:f>COUNTIFS($T$2:$T$300,A5,$U$2:$U$300,"&lt;0")</x:f>
        <x:v>13</x:v>
      </x:c>
      <x:c r="E5" s="169" t="n">
        <x:f>COUNTIFS($T$2:$T$300,A5,$Y$2:$Y$300,"&lt;0")</x:f>
        <x:v>3</x:v>
      </x:c>
      <x:c r="J5" t="n">
        <x:f>SUMIF($T$2:$T$300,A5,$U$2:$U$300)</x:f>
        <x:v>-1765005839</x:v>
      </x:c>
      <x:c r="K5" t="n">
        <x:f>SUMIF($T$2:$T$300,A5,$Z$2:$Z$300)</x:f>
        <x:v>14499292575</x:v>
      </x:c>
      <x:c r="L5" t="n">
        <x:v>17</x:v>
      </x:c>
      <x:c r="N5" t="n">
        <x:f>SUMIF($T$2:$T$300,A5,$Y$2:$Y$300)</x:f>
        <x:v>1204306383</x:v>
      </x:c>
      <x:c r="O5" t="n">
        <x:f>SUMIF($T$2:$T$300,A5,$AA$2:$AA$300)</x:f>
        <x:v>17716486959</x:v>
      </x:c>
      <x:c r="P5" t="n">
        <x:v>17</x:v>
      </x:c>
      <x:c r="R5" t="str">
        <x:v>106150706</x:v>
      </x:c>
      <x:c r="S5" t="str">
        <x:v>ADVENTIST HEALTH DELANO</x:v>
      </x:c>
      <x:c r="T5" t="str">
        <x:v>Non-Profit</x:v>
      </x:c>
      <x:c r="U5" s="204" t="n">
        <x:v>-9803805</x:v>
      </x:c>
      <x:c r="V5" s="204" t="n">
        <x:v>17183936</x:v>
      </x:c>
      <x:c r="W5" s="204" t="n">
        <x:v>7159780</x:v>
      </x:c>
      <x:c r="X5" s="204" t="n">
        <x:v>0</x:v>
      </x:c>
      <x:c r="Y5" s="204" t="n">
        <x:v>220351</x:v>
      </x:c>
      <x:c r="Z5" s="204" t="n">
        <x:v>101354114</x:v>
      </x:c>
      <x:c r="AA5" s="204" t="n">
        <x:v>118538050</x:v>
      </x:c>
      <x:c r="AB5" s="204" t="n">
        <x:f>Y5-(U5+V5-W5-X5)</x:f>
        <x:v>0</x:v>
      </x:c>
    </x:row>
    <x:row r="6">
      <x:c r="R6" t="str">
        <x:v>106190323</x:v>
      </x:c>
      <x:c r="S6" t="str">
        <x:v>ADVENTIST HEALTH GLENDALE</x:v>
      </x:c>
      <x:c r="T6" t="str">
        <x:v>Non-Profit</x:v>
      </x:c>
      <x:c r="U6" s="204" t="n">
        <x:v>-42254036</x:v>
      </x:c>
      <x:c r="V6" s="204" t="n">
        <x:v>37666473</x:v>
      </x:c>
      <x:c r="W6" s="204" t="n">
        <x:v>40238908</x:v>
      </x:c>
      <x:c r="X6" s="204" t="n">
        <x:v>0</x:v>
      </x:c>
      <x:c r="Y6" s="204" t="n">
        <x:v>-44826471</x:v>
      </x:c>
      <x:c r="Z6" s="204" t="n">
        <x:v>572818602</x:v>
      </x:c>
      <x:c r="AA6" s="204" t="n">
        <x:v>610485075</x:v>
      </x:c>
      <x:c r="AB6" s="204" t="n">
        <x:f>Y6-(U6+V6-W6-X6)</x:f>
        <x:v>0</x:v>
      </x:c>
    </x:row>
    <x:row r="7">
      <x:c r="R7" t="str">
        <x:v>106164029</x:v>
      </x:c>
      <x:c r="S7" t="str">
        <x:v>ADVENTIST HEALTH HANFORD</x:v>
      </x:c>
      <x:c r="T7" t="str">
        <x:v>Non-Profit</x:v>
      </x:c>
      <x:c r="U7" s="204" t="n">
        <x:v>45094926</x:v>
      </x:c>
      <x:c r="V7" s="204" t="n">
        <x:v>38160570</x:v>
      </x:c>
      <x:c r="W7" s="204" t="n">
        <x:v>23973134</x:v>
      </x:c>
      <x:c r="X7" s="204" t="n">
        <x:v>0</x:v>
      </x:c>
      <x:c r="Y7" s="204" t="n">
        <x:v>59282362</x:v>
      </x:c>
      <x:c r="Z7" s="204" t="n">
        <x:v>457798572</x:v>
      </x:c>
      <x:c r="AA7" s="204" t="n">
        <x:v>495959142</x:v>
      </x:c>
      <x:c r="AB7" s="204" t="n">
        <x:f>Y7-(U7+V7-W7-X7)</x:f>
        <x:v>0</x:v>
      </x:c>
    </x:row>
    <x:row r="8">
      <x:c r="R8" t="str">
        <x:v>106234038</x:v>
      </x:c>
      <x:c r="S8" t="str">
        <x:v>ADVENTIST HEALTH HOWARD MEMORIAL</x:v>
      </x:c>
      <x:c r="T8" t="str">
        <x:v>Non-Profit</x:v>
      </x:c>
      <x:c r="U8" s="204" t="n">
        <x:v>-1783103</x:v>
      </x:c>
      <x:c r="V8" s="204" t="n">
        <x:v>4991255</x:v>
      </x:c>
      <x:c r="W8" s="204" t="n">
        <x:v>894868</x:v>
      </x:c>
      <x:c r="X8" s="204" t="n">
        <x:v>0</x:v>
      </x:c>
      <x:c r="Y8" s="204" t="n">
        <x:v>2313284</x:v>
      </x:c>
      <x:c r="Z8" s="204" t="n">
        <x:v>95046808</x:v>
      </x:c>
      <x:c r="AA8" s="204" t="n">
        <x:v>100038063</x:v>
      </x:c>
      <x:c r="AB8" s="204" t="n">
        <x:f>Y8-(U8+V8-W8-X8)</x:f>
        <x:v>0</x:v>
      </x:c>
    </x:row>
    <x:row r="9">
      <x:c r="R9" t="str">
        <x:v>106390923</x:v>
      </x:c>
      <x:c r="S9" t="str">
        <x:v>ADVENTIST HEALTH LODI MEMORIAL</x:v>
      </x:c>
      <x:c r="T9" t="str">
        <x:v>Non-Profit</x:v>
      </x:c>
      <x:c r="U9" s="204" t="n">
        <x:v>6567162</x:v>
      </x:c>
      <x:c r="V9" s="204" t="n">
        <x:v>29746253</x:v>
      </x:c>
      <x:c r="W9" s="204" t="n">
        <x:v>27195541</x:v>
      </x:c>
      <x:c r="X9" s="204" t="n">
        <x:v>0</x:v>
      </x:c>
      <x:c r="Y9" s="204" t="n">
        <x:v>9117874</x:v>
      </x:c>
      <x:c r="Z9" s="204" t="n">
        <x:v>294265973</x:v>
      </x:c>
      <x:c r="AA9" s="204" t="n">
        <x:v>324012226</x:v>
      </x:c>
      <x:c r="AB9" s="204" t="n">
        <x:f>Y9-(U9+V9-W9-X9)</x:f>
        <x:v>0</x:v>
      </x:c>
    </x:row>
    <x:row r="10">
      <x:c r="R10" t="str">
        <x:v>106231013</x:v>
      </x:c>
      <x:c r="S10" t="str">
        <x:v>ADVENTIST HEALTH MENDOCINO COAST</x:v>
      </x:c>
      <x:c r="T10" t="str">
        <x:v>Non-Profit</x:v>
      </x:c>
      <x:c r="U10" s="204" t="n">
        <x:v>-9711876</x:v>
      </x:c>
      <x:c r="V10" s="204" t="n">
        <x:v>1748528</x:v>
      </x:c>
      <x:c r="W10" s="204" t="n">
        <x:v>2575787</x:v>
      </x:c>
      <x:c r="X10" s="204" t="n">
        <x:v>0</x:v>
      </x:c>
      <x:c r="Y10" s="204" t="n">
        <x:v>-10539135</x:v>
      </x:c>
      <x:c r="Z10" s="204" t="n">
        <x:v>82255405</x:v>
      </x:c>
      <x:c r="AA10" s="204" t="n">
        <x:v>84003933</x:v>
      </x:c>
      <x:c r="AB10" s="204" t="n">
        <x:f>Y10-(U10+V10-W10-X10)</x:f>
        <x:v>0</x:v>
      </x:c>
    </x:row>
    <x:row r="11">
      <x:c r="R11" t="str">
        <x:v>106100797</x:v>
      </x:c>
      <x:c r="S11" t="str">
        <x:v>ADVENTIST HEALTH REEDLEY</x:v>
      </x:c>
      <x:c r="T11" t="str">
        <x:v>Non-Profit</x:v>
      </x:c>
      <x:c r="U11" s="204" t="n">
        <x:v>-11944886</x:v>
      </x:c>
      <x:c r="V11" s="204" t="n">
        <x:v>12140928</x:v>
      </x:c>
      <x:c r="W11" s="204" t="n">
        <x:v>85068</x:v>
      </x:c>
      <x:c r="X11" s="204" t="n">
        <x:v>0</x:v>
      </x:c>
      <x:c r="Y11" s="204" t="n">
        <x:v>110974</x:v>
      </x:c>
      <x:c r="Z11" s="204" t="n">
        <x:v>226930004</x:v>
      </x:c>
      <x:c r="AA11" s="204" t="n">
        <x:v>239070932</x:v>
      </x:c>
      <x:c r="AB11" s="204" t="n">
        <x:f>Y11-(U11+V11-W11-X11)</x:f>
        <x:v>0</x:v>
      </x:c>
    </x:row>
    <x:row r="12">
      <x:c r="R12" t="str">
        <x:v>106400524</x:v>
      </x:c>
      <x:c r="S12" t="str">
        <x:v>ADVENTIST HEALTH SIERRA VISTA</x:v>
      </x:c>
      <x:c r="T12" t="str">
        <x:v>Non-Profit</x:v>
      </x:c>
      <x:c r="U12" s="204" t="n">
        <x:v>3751616</x:v>
      </x:c>
      <x:c r="V12" s="204" t="n">
        <x:v>1413953</x:v>
      </x:c>
      <x:c r="W12" s="204" t="n">
        <x:v>4876202</x:v>
      </x:c>
      <x:c r="X12" s="204" t="n">
        <x:v>0</x:v>
      </x:c>
      <x:c r="Y12" s="204" t="n">
        <x:v>289367</x:v>
      </x:c>
      <x:c r="Z12" s="204" t="n">
        <x:v>194683811</x:v>
      </x:c>
      <x:c r="AA12" s="204" t="n">
        <x:v>196097764</x:v>
      </x:c>
      <x:c r="AB12" s="204" t="n">
        <x:f>Y12-(U12+V12-W12-X12)</x:f>
        <x:v>0</x:v>
      </x:c>
    </x:row>
    <x:row r="13">
      <x:c r="R13" t="str">
        <x:v>106560525</x:v>
      </x:c>
      <x:c r="S13" t="str">
        <x:v>ADVENTIST HEALTH SIMI VALLEY</x:v>
      </x:c>
      <x:c r="T13" t="str">
        <x:v>Non-Profit</x:v>
      </x:c>
      <x:c r="U13" s="204" t="n">
        <x:v>-18344512</x:v>
      </x:c>
      <x:c r="V13" s="204" t="n">
        <x:v>4967011</x:v>
      </x:c>
      <x:c r="W13" s="204" t="n">
        <x:v>11566674</x:v>
      </x:c>
      <x:c r="X13" s="204" t="n">
        <x:v>0</x:v>
      </x:c>
      <x:c r="Y13" s="204" t="n">
        <x:v>-24944175</x:v>
      </x:c>
      <x:c r="Z13" s="204" t="n">
        <x:v>215376232</x:v>
      </x:c>
      <x:c r="AA13" s="204" t="n">
        <x:v>220343243</x:v>
      </x:c>
      <x:c r="AB13" s="204" t="n">
        <x:f>Y13-(U13+V13-W13-X13)</x:f>
        <x:v>0</x:v>
      </x:c>
    </x:row>
    <x:row r="14">
      <x:c r="R14" t="str">
        <x:v>106554011</x:v>
      </x:c>
      <x:c r="S14" t="str">
        <x:v>ADVENTIST HEALTH SONORA - GREENLEY</x:v>
      </x:c>
      <x:c r="T14" t="str">
        <x:v>Non-Profit</x:v>
      </x:c>
      <x:c r="U14" s="204" t="n">
        <x:v>8959776</x:v>
      </x:c>
      <x:c r="V14" s="204" t="n">
        <x:v>36484936</x:v>
      </x:c>
      <x:c r="W14" s="204" t="n">
        <x:v>29381568</x:v>
      </x:c>
      <x:c r="X14" s="204" t="n">
        <x:v>0</x:v>
      </x:c>
      <x:c r="Y14" s="204" t="n">
        <x:v>16063144</x:v>
      </x:c>
      <x:c r="Z14" s="204" t="n">
        <x:v>344495670</x:v>
      </x:c>
      <x:c r="AA14" s="204" t="n">
        <x:v>380980606</x:v>
      </x:c>
      <x:c r="AB14" s="204" t="n">
        <x:f>Y14-(U14+V14-W14-X14)</x:f>
        <x:v>0</x:v>
      </x:c>
    </x:row>
    <x:row r="15">
      <x:c r="R15" t="str">
        <x:v>106281078</x:v>
      </x:c>
      <x:c r="S15" t="str">
        <x:v>ADVENTIST HEALTH ST. HELENA</x:v>
      </x:c>
      <x:c r="T15" t="str">
        <x:v>Non-Profit</x:v>
      </x:c>
      <x:c r="U15" s="204" t="n">
        <x:v>-10761611</x:v>
      </x:c>
      <x:c r="V15" s="204" t="n">
        <x:v>7700306</x:v>
      </x:c>
      <x:c r="W15" s="204" t="n">
        <x:v>18790519</x:v>
      </x:c>
      <x:c r="X15" s="204" t="n">
        <x:v>0</x:v>
      </x:c>
      <x:c r="Y15" s="204" t="n">
        <x:v>-21851824</x:v>
      </x:c>
      <x:c r="Z15" s="204" t="n">
        <x:v>262099213</x:v>
      </x:c>
      <x:c r="AA15" s="204" t="n">
        <x:v>269799519</x:v>
      </x:c>
      <x:c r="AB15" s="204" t="n">
        <x:f>Y15-(U15+V15-W15-X15)</x:f>
        <x:v>0</x:v>
      </x:c>
    </x:row>
    <x:row r="16">
      <x:c r="R16" t="str">
        <x:v>106154168</x:v>
      </x:c>
      <x:c r="S16" t="str">
        <x:v>ADVENTIST HEALTH TEHACHAPI VALLEY</x:v>
      </x:c>
      <x:c r="T16" t="str">
        <x:v>Non-Profit</x:v>
      </x:c>
      <x:c r="U16" s="204" t="n">
        <x:v>-2372389</x:v>
      </x:c>
      <x:c r="V16" s="204" t="n">
        <x:v>4139659</x:v>
      </x:c>
      <x:c r="W16" s="204" t="n">
        <x:v>0</x:v>
      </x:c>
      <x:c r="X16" s="204" t="n">
        <x:v>0</x:v>
      </x:c>
      <x:c r="Y16" s="204" t="n">
        <x:v>1767270</x:v>
      </x:c>
      <x:c r="Z16" s="204" t="n">
        <x:v>69989669</x:v>
      </x:c>
      <x:c r="AA16" s="204" t="n">
        <x:v>74129328</x:v>
      </x:c>
      <x:c r="AB16" s="204" t="n">
        <x:f>Y16-(U16+V16-W16-X16)</x:f>
        <x:v>0</x:v>
      </x:c>
    </x:row>
    <x:row r="17">
      <x:c r="R17" t="str">
        <x:v>106540816</x:v>
      </x:c>
      <x:c r="S17" t="str">
        <x:v>ADVENTIST HEALTH TULARE</x:v>
      </x:c>
      <x:c r="T17" t="str">
        <x:v>Non-Profit</x:v>
      </x:c>
      <x:c r="U17" s="204" t="n">
        <x:v>-20930443</x:v>
      </x:c>
      <x:c r="V17" s="204" t="n">
        <x:v>2083</x:v>
      </x:c>
      <x:c r="W17" s="204" t="n">
        <x:v>0</x:v>
      </x:c>
      <x:c r="X17" s="204" t="n">
        <x:v>0</x:v>
      </x:c>
      <x:c r="Y17" s="204" t="n">
        <x:v>-20928360</x:v>
      </x:c>
      <x:c r="Z17" s="204" t="n">
        <x:v>83730507</x:v>
      </x:c>
      <x:c r="AA17" s="204" t="n">
        <x:v>83732590</x:v>
      </x:c>
      <x:c r="AB17" s="204" t="n">
        <x:f>Y17-(U17+V17-W17-X17)</x:f>
        <x:v>0</x:v>
      </x:c>
    </x:row>
    <x:row r="18">
      <x:c r="R18" t="str">
        <x:v>106400548</x:v>
      </x:c>
      <x:c r="S18" t="str">
        <x:v>ADVENTIST HEALTH TWIN CITIES</x:v>
      </x:c>
      <x:c r="T18" t="str">
        <x:v>Non-Profit</x:v>
      </x:c>
      <x:c r="U18" s="204" t="n">
        <x:v>15365913</x:v>
      </x:c>
      <x:c r="V18" s="204" t="n">
        <x:v>988137</x:v>
      </x:c>
      <x:c r="W18" s="204" t="n">
        <x:v>1892678</x:v>
      </x:c>
      <x:c r="X18" s="204" t="n">
        <x:v>0</x:v>
      </x:c>
      <x:c r="Y18" s="204" t="n">
        <x:v>14461372</x:v>
      </x:c>
      <x:c r="Z18" s="204" t="n">
        <x:v>144259364</x:v>
      </x:c>
      <x:c r="AA18" s="204" t="n">
        <x:v>145247501</x:v>
      </x:c>
      <x:c r="AB18" s="204" t="n">
        <x:f>Y18-(U18+V18-W18-X18)</x:f>
        <x:v>0</x:v>
      </x:c>
    </x:row>
    <x:row r="19">
      <x:c r="R19" t="str">
        <x:v>106231396</x:v>
      </x:c>
      <x:c r="S19" t="str">
        <x:v>ADVENTIST HEALTH UKIAH VALLEY</x:v>
      </x:c>
      <x:c r="T19" t="str">
        <x:v>Non-Profit</x:v>
      </x:c>
      <x:c r="U19" s="204" t="n">
        <x:v>-13965385</x:v>
      </x:c>
      <x:c r="V19" s="204" t="n">
        <x:v>22433721</x:v>
      </x:c>
      <x:c r="W19" s="204" t="n">
        <x:v>16595964</x:v>
      </x:c>
      <x:c r="X19" s="204" t="n">
        <x:v>0</x:v>
      </x:c>
      <x:c r="Y19" s="204" t="n">
        <x:v>-8127628</x:v>
      </x:c>
      <x:c r="Z19" s="204" t="n">
        <x:v>262929384</x:v>
      </x:c>
      <x:c r="AA19" s="204" t="n">
        <x:v>285363105</x:v>
      </x:c>
      <x:c r="AB19" s="204" t="n">
        <x:f>Y19-(U19+V19-W19-X19)</x:f>
        <x:v>0</x:v>
      </x:c>
    </x:row>
    <x:row r="20">
      <x:c r="R20" t="str">
        <x:v>106190878</x:v>
      </x:c>
      <x:c r="S20" t="str">
        <x:v>ADVENTIST HEALTH WHITE MEMORIAL</x:v>
      </x:c>
      <x:c r="T20" t="str">
        <x:v>Non-Profit</x:v>
      </x:c>
      <x:c r="U20" s="204" t="n">
        <x:v>-35447260</x:v>
      </x:c>
      <x:c r="V20" s="204" t="n">
        <x:v>54270148</x:v>
      </x:c>
      <x:c r="W20" s="204" t="n">
        <x:v>10530086</x:v>
      </x:c>
      <x:c r="X20" s="204" t="n">
        <x:v>0</x:v>
      </x:c>
      <x:c r="Y20" s="204" t="n">
        <x:v>8292802</x:v>
      </x:c>
      <x:c r="Z20" s="204" t="n">
        <x:v>635758550</x:v>
      </x:c>
      <x:c r="AA20" s="204" t="n">
        <x:v>690028698</x:v>
      </x:c>
      <x:c r="AB20" s="204" t="n">
        <x:f>Y20-(U20+V20-W20-X20)</x:f>
        <x:v>0</x:v>
      </x:c>
    </x:row>
    <x:row r="21">
      <x:c r="R21" t="str">
        <x:v>106301098</x:v>
      </x:c>
      <x:c r="S21" t="str">
        <x:v>AHMC ANAHEIM REGIONAL MEDICAL CENTER</x:v>
      </x:c>
      <x:c r="T21" t="str">
        <x:v>Investor</x:v>
      </x:c>
      <x:c r="U21" s="204" t="n">
        <x:v>-17168616</x:v>
      </x:c>
      <x:c r="V21" s="204" t="n">
        <x:v>841022</x:v>
      </x:c>
      <x:c r="W21" s="204" t="n">
        <x:v>0</x:v>
      </x:c>
      <x:c r="X21" s="204" t="n">
        <x:v>1600</x:v>
      </x:c>
      <x:c r="Y21" s="204" t="n">
        <x:v>-16329194</x:v>
      </x:c>
      <x:c r="Z21" s="204" t="n">
        <x:v>179355409</x:v>
      </x:c>
      <x:c r="AA21" s="204" t="n">
        <x:v>180196431</x:v>
      </x:c>
      <x:c r="AB21" s="204" t="n">
        <x:f>Y21-(U21+V21-W21-X21)</x:f>
        <x:v>0</x:v>
      </x:c>
    </x:row>
    <x:row r="22">
      <x:c r="R22" t="str">
        <x:v>106410817</x:v>
      </x:c>
      <x:c r="S22" t="str">
        <x:v>AHMC SETON MEDICAL CENTER</x:v>
      </x:c>
      <x:c r="T22" t="str">
        <x:v>Investor</x:v>
      </x:c>
      <x:c r="U22" s="204" t="n">
        <x:v>-33603968</x:v>
      </x:c>
      <x:c r="V22" s="204" t="n">
        <x:v>2620300</x:v>
      </x:c>
      <x:c r="W22" s="204" t="n">
        <x:v>69610</x:v>
      </x:c>
      <x:c r="X22" s="204" t="n">
        <x:v>12590</x:v>
      </x:c>
      <x:c r="Y22" s="204" t="n">
        <x:v>-31065868</x:v>
      </x:c>
      <x:c r="Z22" s="204" t="n">
        <x:v>163309936</x:v>
      </x:c>
      <x:c r="AA22" s="204" t="n">
        <x:v>165930236</x:v>
      </x:c>
      <x:c r="AB22" s="204" t="n">
        <x:f>Y22-(U22+V22-W22-X22)</x:f>
        <x:v>0</x:v>
      </x:c>
    </x:row>
    <x:row r="23">
      <x:c r="R23" t="str">
        <x:v>106010735</x:v>
      </x:c>
      <x:c r="S23" t="str">
        <x:v>ALAMEDA HOSPITAL</x:v>
      </x:c>
      <x:c r="T23" t="str">
        <x:v>City/County</x:v>
      </x:c>
      <x:c r="U23" s="204" t="n">
        <x:v>-54489496</x:v>
      </x:c>
      <x:c r="V23" s="204" t="n">
        <x:v>5439830</x:v>
      </x:c>
      <x:c r="W23" s="204" t="n">
        <x:v>0</x:v>
      </x:c>
      <x:c r="X23" s="204" t="n">
        <x:v>0</x:v>
      </x:c>
      <x:c r="Y23" s="204" t="n">
        <x:v>-49049666</x:v>
      </x:c>
      <x:c r="Z23" s="204" t="n">
        <x:v>116471598</x:v>
      </x:c>
      <x:c r="AA23" s="204" t="n">
        <x:v>121911428</x:v>
      </x:c>
      <x:c r="AB23" s="204" t="n">
        <x:f>Y23-(U23+V23-W23-X23)</x:f>
        <x:v>0</x:v>
      </x:c>
    </x:row>
    <x:row r="24">
      <x:c r="R24" t="str">
        <x:v>106190017</x:v>
      </x:c>
      <x:c r="S24" t="str">
        <x:v>ALHAMBRA HOSPITAL MEDICAL CENTER</x:v>
      </x:c>
      <x:c r="T24" t="str">
        <x:v>Investor</x:v>
      </x:c>
      <x:c r="U24" s="204" t="n">
        <x:v>4240110</x:v>
      </x:c>
      <x:c r="V24" s="204" t="n">
        <x:v>5723986</x:v>
      </x:c>
      <x:c r="W24" s="204" t="n">
        <x:v>0</x:v>
      </x:c>
      <x:c r="X24" s="204" t="n">
        <x:v>0</x:v>
      </x:c>
      <x:c r="Y24" s="204" t="n">
        <x:v>9964096</x:v>
      </x:c>
      <x:c r="Z24" s="204" t="n">
        <x:v>282401383</x:v>
      </x:c>
      <x:c r="AA24" s="204" t="n">
        <x:v>288125369</x:v>
      </x:c>
      <x:c r="AB24" s="204" t="n">
        <x:f>Y24-(U24+V24-W24-X24)</x:f>
        <x:v>0</x:v>
      </x:c>
    </x:row>
    <x:row r="25">
      <x:c r="R25" t="str">
        <x:v>106010937</x:v>
      </x:c>
      <x:c r="S25" t="str">
        <x:v>ALTA BATES SUMMIT MEDICAL CENTER</x:v>
      </x:c>
      <x:c r="T25" t="str">
        <x:v>Non-Profit</x:v>
      </x:c>
      <x:c r="U25" s="204" t="n">
        <x:v>-37540433</x:v>
      </x:c>
      <x:c r="V25" s="204" t="n">
        <x:v>27572939</x:v>
      </x:c>
      <x:c r="W25" s="204" t="n">
        <x:v>8543449</x:v>
      </x:c>
      <x:c r="X25" s="204" t="n">
        <x:v>0</x:v>
      </x:c>
      <x:c r="Y25" s="204" t="n">
        <x:v>-18510943</x:v>
      </x:c>
      <x:c r="Z25" s="204" t="n">
        <x:v>600405820</x:v>
      </x:c>
      <x:c r="AA25" s="204" t="n">
        <x:v>627978759</x:v>
      </x:c>
      <x:c r="AB25" s="204" t="n">
        <x:f>Y25-(U25+V25-W25-X25)</x:f>
        <x:v>0</x:v>
      </x:c>
    </x:row>
    <x:row r="26">
      <x:c r="R26" t="str">
        <x:v>106010739</x:v>
      </x:c>
      <x:c r="S26" t="str">
        <x:v>ALTA BATES SUMMIT MEDICAL CENTER - ALTA BATES CAMPUS</x:v>
      </x:c>
      <x:c r="T26" t="str">
        <x:v>Non-Profit</x:v>
      </x:c>
      <x:c r="U26" s="204" t="n">
        <x:v>-28464023</x:v>
      </x:c>
      <x:c r="V26" s="204" t="n">
        <x:v>59553887</x:v>
      </x:c>
      <x:c r="W26" s="204" t="n">
        <x:v>25618047</x:v>
      </x:c>
      <x:c r="X26" s="204" t="n">
        <x:v>0</x:v>
      </x:c>
      <x:c r="Y26" s="204" t="n">
        <x:v>5471817</x:v>
      </x:c>
      <x:c r="Z26" s="204" t="n">
        <x:v>771524186</x:v>
      </x:c>
      <x:c r="AA26" s="204" t="n">
        <x:v>831078073</x:v>
      </x:c>
      <x:c r="AB26" s="204" t="n">
        <x:f>Y26-(U26+V26-W26-X26)</x:f>
        <x:v>0</x:v>
      </x:c>
    </x:row>
    <x:row r="27">
      <x:c r="R27" t="str">
        <x:v>106301188</x:v>
      </x:c>
      <x:c r="S27" t="str">
        <x:v>ANAHEIM GLOBAL MEDICAL CENTER</x:v>
      </x:c>
      <x:c r="T27" t="str">
        <x:v>Investor</x:v>
      </x:c>
      <x:c r="U27" s="204" t="n">
        <x:v>-10910826</x:v>
      </x:c>
      <x:c r="V27" s="204" t="n">
        <x:v>0</x:v>
      </x:c>
      <x:c r="W27" s="204" t="n">
        <x:v>0</x:v>
      </x:c>
      <x:c r="X27" s="204" t="n">
        <x:v>0</x:v>
      </x:c>
      <x:c r="Y27" s="204" t="n">
        <x:v>-10910826</x:v>
      </x:c>
      <x:c r="Z27" s="204" t="n">
        <x:v>73625873</x:v>
      </x:c>
      <x:c r="AA27" s="204" t="n">
        <x:v>73625873</x:v>
      </x:c>
      <x:c r="AB27" s="204" t="n">
        <x:f>Y27-(U27+V27-W27-X27)</x:f>
        <x:v>0</x:v>
      </x:c>
    </x:row>
    <x:row r="28">
      <x:c r="R28" t="str">
        <x:v>106190034</x:v>
      </x:c>
      <x:c r="S28" t="str">
        <x:v>ANTELOPE VALLEY MEDICAL CENTER</x:v>
      </x:c>
      <x:c r="T28" t="str">
        <x:v>District</x:v>
      </x:c>
      <x:c r="U28" s="204" t="n">
        <x:v>8365806</x:v>
      </x:c>
      <x:c r="V28" s="204" t="n">
        <x:v>7766176</x:v>
      </x:c>
      <x:c r="W28" s="204" t="n">
        <x:v>2297523</x:v>
      </x:c>
      <x:c r="X28" s="204" t="n">
        <x:v>0</x:v>
      </x:c>
      <x:c r="Y28" s="204" t="n">
        <x:v>13834459</x:v>
      </x:c>
      <x:c r="Z28" s="204" t="n">
        <x:v>527417972</x:v>
      </x:c>
      <x:c r="AA28" s="204" t="n">
        <x:v>535184148</x:v>
      </x:c>
      <x:c r="AB28" s="204" t="n">
        <x:f>Y28-(U28+V28-W28-X28)</x:f>
        <x:v>0</x:v>
      </x:c>
    </x:row>
    <x:row r="29">
      <x:c r="R29" t="str">
        <x:v>106364231</x:v>
      </x:c>
      <x:c r="S29" t="str">
        <x:v>ARROWHEAD REGIONAL MEDICAL CENTER</x:v>
      </x:c>
      <x:c r="T29" t="str">
        <x:v>City/County</x:v>
      </x:c>
      <x:c r="U29" s="204" t="n">
        <x:v>135525012</x:v>
      </x:c>
      <x:c r="V29" s="204" t="n">
        <x:v>67221978</x:v>
      </x:c>
      <x:c r="W29" s="204" t="n">
        <x:v>152209716</x:v>
      </x:c>
      <x:c r="X29" s="204" t="n">
        <x:v>0</x:v>
      </x:c>
      <x:c r="Y29" s="204" t="n">
        <x:v>50537274</x:v>
      </x:c>
      <x:c r="Z29" s="204" t="n">
        <x:v>984485514</x:v>
      </x:c>
      <x:c r="AA29" s="204" t="n">
        <x:v>1051707492</x:v>
      </x:c>
      <x:c r="AB29" s="204" t="n">
        <x:f>Y29-(U29+V29-W29-X29)</x:f>
        <x:v>0</x:v>
      </x:c>
    </x:row>
    <x:row r="30">
      <x:c r="R30" t="str">
        <x:v>106150722</x:v>
      </x:c>
      <x:c r="S30" t="str">
        <x:v>BAKERSFIELD MEMORIAL HOSPITAL</x:v>
      </x:c>
      <x:c r="T30" t="str">
        <x:v>Non-Profit</x:v>
      </x:c>
      <x:c r="U30" s="204" t="n">
        <x:v>88536650</x:v>
      </x:c>
      <x:c r="V30" s="204" t="n">
        <x:v>58547851</x:v>
      </x:c>
      <x:c r="W30" s="204" t="n">
        <x:v>2301</x:v>
      </x:c>
      <x:c r="X30" s="204" t="n">
        <x:v>0</x:v>
      </x:c>
      <x:c r="Y30" s="204" t="n">
        <x:v>147082200</x:v>
      </x:c>
      <x:c r="Z30" s="204" t="n">
        <x:v>715655417</x:v>
      </x:c>
      <x:c r="AA30" s="204" t="n">
        <x:v>774203268</x:v>
      </x:c>
      <x:c r="AB30" s="204" t="n">
        <x:f>Y30-(U30+V30-W30-X30)</x:f>
        <x:v>0</x:v>
      </x:c>
    </x:row>
    <x:row r="31">
      <x:c r="R31" t="str">
        <x:v>106364121</x:v>
      </x:c>
      <x:c r="S31" t="str">
        <x:v>BALLARD REHABILITATION HOSPITAL</x:v>
      </x:c>
      <x:c r="T31" t="str">
        <x:v>Investor</x:v>
      </x:c>
      <x:c r="U31" s="204" t="n">
        <x:v>-438985</x:v>
      </x:c>
      <x:c r="V31" s="204" t="n">
        <x:v>0</x:v>
      </x:c>
      <x:c r="W31" s="204" t="n">
        <x:v>0</x:v>
      </x:c>
      <x:c r="X31" s="204" t="n">
        <x:v>0</x:v>
      </x:c>
      <x:c r="Y31" s="204" t="n">
        <x:v>-438985</x:v>
      </x:c>
      <x:c r="Z31" s="204" t="n">
        <x:v>26793562</x:v>
      </x:c>
      <x:c r="AA31" s="204" t="n">
        <x:v>26793562</x:v>
      </x:c>
      <x:c r="AB31" s="204" t="n">
        <x:f>Y31-(U31+V31-W31-X31)</x:f>
        <x:v>0</x:v>
      </x:c>
    </x:row>
    <x:row r="32">
      <x:c r="R32" t="str">
        <x:v>106184008</x:v>
      </x:c>
      <x:c r="S32" t="str">
        <x:v>BANNER LASSEN MEDICAL CENTER</x:v>
      </x:c>
      <x:c r="T32" t="str">
        <x:v>Non-Profit</x:v>
      </x:c>
      <x:c r="U32" s="204" t="n">
        <x:v>-6867166</x:v>
      </x:c>
      <x:c r="V32" s="204" t="n">
        <x:v>0</x:v>
      </x:c>
      <x:c r="W32" s="204" t="n">
        <x:v>0</x:v>
      </x:c>
      <x:c r="X32" s="204" t="n">
        <x:v>0</x:v>
      </x:c>
      <x:c r="Y32" s="204" t="n">
        <x:v>-6867166</x:v>
      </x:c>
      <x:c r="Z32" s="204" t="n">
        <x:v>43146909</x:v>
      </x:c>
      <x:c r="AA32" s="204" t="n">
        <x:v>43146909</x:v>
      </x:c>
      <x:c r="AB32" s="204" t="n">
        <x:f>Y32-(U32+V32-W32-X32)</x:f>
        <x:v>0</x:v>
      </x:c>
    </x:row>
    <x:row r="33">
      <x:c r="R33" t="str">
        <x:v>106364430</x:v>
      </x:c>
      <x:c r="S33" t="str">
        <x:v>BARSTOW COMMUNITY HOSPITAL</x:v>
      </x:c>
      <x:c r="T33" t="str">
        <x:v>Investor</x:v>
      </x:c>
      <x:c r="U33" s="204" t="n">
        <x:v>11902879</x:v>
      </x:c>
      <x:c r="V33" s="204" t="n">
        <x:v>23580</x:v>
      </x:c>
      <x:c r="W33" s="204" t="n">
        <x:v>2152</x:v>
      </x:c>
      <x:c r="X33" s="204" t="n">
        <x:v>0</x:v>
      </x:c>
      <x:c r="Y33" s="204" t="n">
        <x:v>11924307</x:v>
      </x:c>
      <x:c r="Z33" s="204" t="n">
        <x:v>81441602</x:v>
      </x:c>
      <x:c r="AA33" s="204" t="n">
        <x:v>81465182</x:v>
      </x:c>
      <x:c r="AB33" s="204" t="n">
        <x:f>Y33-(U33+V33-W33-X33)</x:f>
        <x:v>0</x:v>
      </x:c>
    </x:row>
    <x:row r="34">
      <x:c r="R34" t="str">
        <x:v>106090793</x:v>
      </x:c>
      <x:c r="S34" t="str">
        <x:v>BARTON MEMORIAL HOSPITAL</x:v>
      </x:c>
      <x:c r="T34" t="str">
        <x:v>Non-Profit</x:v>
      </x:c>
      <x:c r="U34" s="204" t="n">
        <x:v>42288224</x:v>
      </x:c>
      <x:c r="V34" s="204" t="n">
        <x:v>32735844</x:v>
      </x:c>
      <x:c r="W34" s="204" t="n">
        <x:v>59164298</x:v>
      </x:c>
      <x:c r="X34" s="204" t="n">
        <x:v>0</x:v>
      </x:c>
      <x:c r="Y34" s="204" t="n">
        <x:v>15859770</x:v>
      </x:c>
      <x:c r="Z34" s="204" t="n">
        <x:v>215573903</x:v>
      </x:c>
      <x:c r="AA34" s="204" t="n">
        <x:v>248309747</x:v>
      </x:c>
      <x:c r="AB34" s="204" t="n">
        <x:f>Y34-(U34+V34-W34-X34)</x:f>
        <x:v>0</x:v>
      </x:c>
    </x:row>
    <x:row r="35">
      <x:c r="R35" t="str">
        <x:v>106361110</x:v>
      </x:c>
      <x:c r="S35" t="str">
        <x:v>BEAR VALLEY COMMUNITY HOSPITAL</x:v>
      </x:c>
      <x:c r="T35" t="str">
        <x:v>District</x:v>
      </x:c>
      <x:c r="U35" s="204" t="n">
        <x:v>-170878</x:v>
      </x:c>
      <x:c r="V35" s="204" t="n">
        <x:v>5669586</x:v>
      </x:c>
      <x:c r="W35" s="204" t="n">
        <x:v>91473</x:v>
      </x:c>
      <x:c r="X35" s="204" t="n">
        <x:v>0</x:v>
      </x:c>
      <x:c r="Y35" s="204" t="n">
        <x:v>5407235</x:v>
      </x:c>
      <x:c r="Z35" s="204" t="n">
        <x:v>40123509</x:v>
      </x:c>
      <x:c r="AA35" s="204" t="n">
        <x:v>45793095</x:v>
      </x:c>
      <x:c r="AB35" s="204" t="n">
        <x:f>Y35-(U35+V35-W35-X35)</x:f>
        <x:v>0</x:v>
      </x:c>
    </x:row>
    <x:row r="36">
      <x:c r="R36" t="str">
        <x:v>106190125</x:v>
      </x:c>
      <x:c r="S36" t="str">
        <x:v>CALIFORNIA HOSPITAL MEDICAL CENTER</x:v>
      </x:c>
      <x:c r="T36" t="str">
        <x:v>Non-Profit</x:v>
      </x:c>
      <x:c r="U36" s="204" t="n">
        <x:v>64820177</x:v>
      </x:c>
      <x:c r="V36" s="204" t="n">
        <x:v>761682</x:v>
      </x:c>
      <x:c r="W36" s="204" t="n">
        <x:v>704683</x:v>
      </x:c>
      <x:c r="X36" s="204" t="n">
        <x:v>0</x:v>
      </x:c>
      <x:c r="Y36" s="204" t="n">
        <x:v>64877176</x:v>
      </x:c>
      <x:c r="Z36" s="204" t="n">
        <x:v>697609176</x:v>
      </x:c>
      <x:c r="AA36" s="204" t="n">
        <x:v>698370858</x:v>
      </x:c>
      <x:c r="AB36" s="204" t="n">
        <x:f>Y36-(U36+V36-W36-X36)</x:f>
        <x:v>0</x:v>
      </x:c>
    </x:row>
    <x:row r="37">
      <x:c r="R37" t="str">
        <x:v>106384202</x:v>
      </x:c>
      <x:c r="S37" t="str">
        <x:v>CALIFORNIA PACIFIC MEDICAL CENTER - MISSION BERNAL CAMPUS</x:v>
      </x:c>
      <x:c r="T37" t="str">
        <x:v>Non-Profit</x:v>
      </x:c>
      <x:c r="U37" s="204" t="n">
        <x:v>-116821362</x:v>
      </x:c>
      <x:c r="V37" s="204" t="n">
        <x:v>14255099</x:v>
      </x:c>
      <x:c r="W37" s="204" t="n">
        <x:v>5772627</x:v>
      </x:c>
      <x:c r="X37" s="204" t="n">
        <x:v>0</x:v>
      </x:c>
      <x:c r="Y37" s="204" t="n">
        <x:v>-108338890</x:v>
      </x:c>
      <x:c r="Z37" s="204" t="n">
        <x:v>195321681</x:v>
      </x:c>
      <x:c r="AA37" s="204" t="n">
        <x:v>209576780</x:v>
      </x:c>
      <x:c r="AB37" s="204" t="n">
        <x:f>Y37-(U37+V37-W37-X37)</x:f>
        <x:v>0</x:v>
      </x:c>
    </x:row>
    <x:row r="38">
      <x:c r="R38" t="str">
        <x:v>106384176</x:v>
      </x:c>
      <x:c r="S38" t="str">
        <x:v>CALIFORNIA PACIFIC MEDICAL CENTER - VAN NESS CAMPUS</x:v>
      </x:c>
      <x:c r="T38" t="str">
        <x:v>Non-Profit</x:v>
      </x:c>
      <x:c r="U38" s="204" t="n">
        <x:v>-842577</x:v>
      </x:c>
      <x:c r="V38" s="204" t="n">
        <x:v>108975424</x:v>
      </x:c>
      <x:c r="W38" s="204" t="n">
        <x:v>26835482</x:v>
      </x:c>
      <x:c r="X38" s="204" t="n">
        <x:v>0</x:v>
      </x:c>
      <x:c r="Y38" s="204" t="n">
        <x:v>81297365</x:v>
      </x:c>
      <x:c r="Z38" s="204" t="n">
        <x:v>1449026393</x:v>
      </x:c>
      <x:c r="AA38" s="204" t="n">
        <x:v>1558001817</x:v>
      </x:c>
      <x:c r="AB38" s="204" t="n">
        <x:f>Y38-(U38+V38-W38-X38)</x:f>
        <x:v>0</x:v>
      </x:c>
    </x:row>
    <x:row r="39">
      <x:c r="R39" t="str">
        <x:v>106190045</x:v>
      </x:c>
      <x:c r="S39" t="str">
        <x:v>CATALINA ISLAND MEDICAL CENTER</x:v>
      </x:c>
      <x:c r="T39" t="str">
        <x:v>Non-Profit</x:v>
      </x:c>
      <x:c r="U39" s="204" t="n">
        <x:v>-5280768</x:v>
      </x:c>
      <x:c r="V39" s="204" t="n">
        <x:v>5598250</x:v>
      </x:c>
      <x:c r="W39" s="204" t="n">
        <x:v>31899</x:v>
      </x:c>
      <x:c r="X39" s="204" t="n">
        <x:v>0</x:v>
      </x:c>
      <x:c r="Y39" s="204" t="n">
        <x:v>285583</x:v>
      </x:c>
      <x:c r="Z39" s="204" t="n">
        <x:v>13409150</x:v>
      </x:c>
      <x:c r="AA39" s="204" t="n">
        <x:v>19007400</x:v>
      </x:c>
      <x:c r="AB39" s="204" t="n">
        <x:f>Y39-(U39+V39-W39-X39)</x:f>
        <x:v>0</x:v>
      </x:c>
    </x:row>
    <x:row r="40">
      <x:c r="R40" t="str">
        <x:v>106190500</x:v>
      </x:c>
      <x:c r="S40" t="str">
        <x:v>CEDARS-SINAI MARINA DEL REY HOSPITAL</x:v>
      </x:c>
      <x:c r="T40" t="str">
        <x:v>Non-Profit</x:v>
      </x:c>
      <x:c r="U40" s="204" t="n">
        <x:v>-18428441</x:v>
      </x:c>
      <x:c r="V40" s="204" t="n">
        <x:v>3896164</x:v>
      </x:c>
      <x:c r="W40" s="204" t="n">
        <x:v>92031</x:v>
      </x:c>
      <x:c r="X40" s="204" t="n">
        <x:v>0</x:v>
      </x:c>
      <x:c r="Y40" s="204" t="n">
        <x:v>-14624308</x:v>
      </x:c>
      <x:c r="Z40" s="204" t="n">
        <x:v>167677382</x:v>
      </x:c>
      <x:c r="AA40" s="204" t="n">
        <x:v>171573546</x:v>
      </x:c>
      <x:c r="AB40" s="204" t="n">
        <x:f>Y40-(U40+V40-W40-X40)</x:f>
        <x:v>0</x:v>
      </x:c>
    </x:row>
    <x:row r="41">
      <x:c r="R41" t="str">
        <x:v>106190555</x:v>
      </x:c>
      <x:c r="S41" t="str">
        <x:v>CEDARS-SINAI MEDICAL CENTER</x:v>
      </x:c>
      <x:c r="T41" t="str">
        <x:v>Non-Profit</x:v>
      </x:c>
      <x:c r="U41" s="204" t="n">
        <x:v>535144239</x:v>
      </x:c>
      <x:c r="V41" s="204" t="n">
        <x:v>492851249</x:v>
      </x:c>
      <x:c r="W41" s="204" t="n">
        <x:v>1022642</x:v>
      </x:c>
      <x:c r="X41" s="204" t="n">
        <x:v>0</x:v>
      </x:c>
      <x:c r="Y41" s="204" t="n">
        <x:v>1026972846</x:v>
      </x:c>
      <x:c r="Z41" s="204" t="n">
        <x:v>4842316113</x:v>
      </x:c>
      <x:c r="AA41" s="204" t="n">
        <x:v>5335167362</x:v>
      </x:c>
      <x:c r="AB41" s="204" t="n">
        <x:f>Y41-(U41+V41-W41-X41)</x:f>
        <x:v>0</x:v>
      </x:c>
    </x:row>
    <x:row r="42">
      <x:c r="R42" t="str">
        <x:v>106190148</x:v>
      </x:c>
      <x:c r="S42" t="str">
        <x:v>CENTINELA HOSPITAL MEDICAL CENTER</x:v>
      </x:c>
      <x:c r="T42" t="str">
        <x:v>Investor</x:v>
      </x:c>
      <x:c r="U42" s="204" t="n">
        <x:v>43420925</x:v>
      </x:c>
      <x:c r="V42" s="204" t="n">
        <x:v>1599918</x:v>
      </x:c>
      <x:c r="W42" s="204" t="n">
        <x:v>2446862</x:v>
      </x:c>
      <x:c r="X42" s="204" t="n">
        <x:v>0</x:v>
      </x:c>
      <x:c r="Y42" s="204" t="n">
        <x:v>42573981</x:v>
      </x:c>
      <x:c r="Z42" s="204" t="n">
        <x:v>320632339</x:v>
      </x:c>
      <x:c r="AA42" s="204" t="n">
        <x:v>322232257</x:v>
      </x:c>
      <x:c r="AB42" s="204" t="n">
        <x:f>Y42-(U42+V42-W42-X42)</x:f>
        <x:v>0</x:v>
      </x:c>
    </x:row>
    <x:row r="43">
      <x:c r="R43" t="str">
        <x:v>106500954</x:v>
      </x:c>
      <x:c r="S43" t="str">
        <x:v>CENTRAL VALLEY SPECIALTY HOSPITAL</x:v>
      </x:c>
      <x:c r="T43" t="str">
        <x:v>Investor</x:v>
      </x:c>
      <x:c r="U43" s="204" t="n">
        <x:v>21399635</x:v>
      </x:c>
      <x:c r="V43" s="204" t="n">
        <x:v>1898619</x:v>
      </x:c>
      <x:c r="W43" s="204" t="n">
        <x:v>0</x:v>
      </x:c>
      <x:c r="X43" s="204" t="n">
        <x:v>0</x:v>
      </x:c>
      <x:c r="Y43" s="204" t="n">
        <x:v>23298254</x:v>
      </x:c>
      <x:c r="Z43" s="204" t="n">
        <x:v>84459839</x:v>
      </x:c>
      <x:c r="AA43" s="204" t="n">
        <x:v>86358458</x:v>
      </x:c>
      <x:c r="AB43" s="204" t="n">
        <x:f>Y43-(U43+V43-W43-X43)</x:f>
        <x:v>0</x:v>
      </x:c>
    </x:row>
    <x:row r="44">
      <x:c r="R44" t="str">
        <x:v>106301140</x:v>
      </x:c>
      <x:c r="S44" t="str">
        <x:v>CHAPMAN GLOBAL MEDICAL CENTER</x:v>
      </x:c>
      <x:c r="T44" t="str">
        <x:v>Investor</x:v>
      </x:c>
      <x:c r="U44" s="204" t="n">
        <x:v>-14474536</x:v>
      </x:c>
      <x:c r="V44" s="204" t="n">
        <x:v>0</x:v>
      </x:c>
      <x:c r="W44" s="204" t="n">
        <x:v>0</x:v>
      </x:c>
      <x:c r="X44" s="204" t="n">
        <x:v>0</x:v>
      </x:c>
      <x:c r="Y44" s="204" t="n">
        <x:v>-14474536</x:v>
      </x:c>
      <x:c r="Z44" s="204" t="n">
        <x:v>41173760</x:v>
      </x:c>
      <x:c r="AA44" s="204" t="n">
        <x:v>41173760</x:v>
      </x:c>
      <x:c r="AB44" s="204" t="n">
        <x:f>Y44-(U44+V44-W44-X44)</x:f>
        <x:v>0</x:v>
      </x:c>
    </x:row>
    <x:row r="45">
      <x:c r="R45" t="str">
        <x:v>106434051</x:v>
      </x:c>
      <x:c r="S45" t="str">
        <x:v>CHILDREN'S HEALTHCARE ORGANIZATION OF NORTHERN CA - PEDIATRIC HOSPITAL</x:v>
      </x:c>
      <x:c r="T45" t="str">
        <x:v>Investor</x:v>
      </x:c>
      <x:c r="U45" s="204" t="n">
        <x:v>3492256</x:v>
      </x:c>
      <x:c r="V45" s="204" t="n">
        <x:v>0</x:v>
      </x:c>
      <x:c r="W45" s="204" t="n">
        <x:v>0</x:v>
      </x:c>
      <x:c r="X45" s="204" t="n">
        <x:v>61229</x:v>
      </x:c>
      <x:c r="Y45" s="204" t="n">
        <x:v>3431027</x:v>
      </x:c>
      <x:c r="Z45" s="204" t="n">
        <x:v>16347785</x:v>
      </x:c>
      <x:c r="AA45" s="204" t="n">
        <x:v>16347785</x:v>
      </x:c>
      <x:c r="AB45" s="204" t="n">
        <x:f>Y45-(U45+V45-W45-X45)</x:f>
        <x:v>0</x:v>
      </x:c>
    </x:row>
    <x:row r="46">
      <x:c r="R46" t="str">
        <x:v>106304113</x:v>
      </x:c>
      <x:c r="S46" t="str">
        <x:v>CHILDREN'S HOSPITAL AT MISSION</x:v>
      </x:c>
      <x:c r="T46" t="str">
        <x:v>Non-Profit</x:v>
      </x:c>
      <x:c r="U46" s="204" t="n">
        <x:v>25831129</x:v>
      </x:c>
      <x:c r="V46" s="204" t="n">
        <x:v>714088</x:v>
      </x:c>
      <x:c r="W46" s="204" t="n">
        <x:v>0</x:v>
      </x:c>
      <x:c r="X46" s="204" t="n">
        <x:v>0</x:v>
      </x:c>
      <x:c r="Y46" s="204" t="n">
        <x:v>26545217</x:v>
      </x:c>
      <x:c r="Z46" s="204" t="n">
        <x:v>103084803</x:v>
      </x:c>
      <x:c r="AA46" s="204" t="n">
        <x:v>103798891</x:v>
      </x:c>
      <x:c r="AB46" s="204" t="n">
        <x:f>Y46-(U46+V46-W46-X46)</x:f>
        <x:v>0</x:v>
      </x:c>
    </x:row>
    <x:row r="47">
      <x:c r="R47" t="str">
        <x:v>106190170</x:v>
      </x:c>
      <x:c r="S47" t="str">
        <x:v>CHILDREN'S HOSPITAL LOS ANGELES</x:v>
      </x:c>
      <x:c r="T47" t="str">
        <x:v>Non-Profit</x:v>
      </x:c>
      <x:c r="U47" s="204" t="n">
        <x:v>-250762072</x:v>
      </x:c>
      <x:c r="V47" s="204" t="n">
        <x:v>234565387</x:v>
      </x:c>
      <x:c r="W47" s="204" t="n">
        <x:v>26017680</x:v>
      </x:c>
      <x:c r="X47" s="204" t="n">
        <x:v>0</x:v>
      </x:c>
      <x:c r="Y47" s="204" t="n">
        <x:v>-42214365</x:v>
      </x:c>
      <x:c r="Z47" s="204" t="n">
        <x:v>1556991522</x:v>
      </x:c>
      <x:c r="AA47" s="204" t="n">
        <x:v>1791556909</x:v>
      </x:c>
      <x:c r="AB47" s="204" t="n">
        <x:f>Y47-(U47+V47-W47-X47)</x:f>
        <x:v>0</x:v>
      </x:c>
    </x:row>
    <x:row r="48">
      <x:c r="R48" t="str">
        <x:v>106300032</x:v>
      </x:c>
      <x:c r="S48" t="str">
        <x:v>CHILDREN'S HOSPITAL OF ORANGE COUNTY</x:v>
      </x:c>
      <x:c r="T48" t="str">
        <x:v>Non-Profit</x:v>
      </x:c>
      <x:c r="U48" s="204" t="n">
        <x:v>185267803</x:v>
      </x:c>
      <x:c r="V48" s="204" t="n">
        <x:v>25650462</x:v>
      </x:c>
      <x:c r="W48" s="204" t="n">
        <x:v>96499470</x:v>
      </x:c>
      <x:c r="X48" s="204" t="n">
        <x:v>0</x:v>
      </x:c>
      <x:c r="Y48" s="204" t="n">
        <x:v>114418795</x:v>
      </x:c>
      <x:c r="Z48" s="204" t="n">
        <x:v>1209278505</x:v>
      </x:c>
      <x:c r="AA48" s="204" t="n">
        <x:v>1234928967</x:v>
      </x:c>
      <x:c r="AB48" s="204" t="n">
        <x:f>Y48-(U48+V48-W48-X48)</x:f>
        <x:v>0</x:v>
      </x:c>
    </x:row>
    <x:row r="49">
      <x:c r="R49" t="str">
        <x:v>106382715</x:v>
      </x:c>
      <x:c r="S49" t="str">
        <x:v>CHINESE HOSPITAL</x:v>
      </x:c>
      <x:c r="T49" t="str">
        <x:v>Non-Profit</x:v>
      </x:c>
      <x:c r="U49" s="204" t="n">
        <x:v>-34981740</x:v>
      </x:c>
      <x:c r="V49" s="204" t="n">
        <x:v>28595339</x:v>
      </x:c>
      <x:c r="W49" s="204" t="n">
        <x:v>11581161</x:v>
      </x:c>
      <x:c r="X49" s="204" t="n">
        <x:v>0</x:v>
      </x:c>
      <x:c r="Y49" s="204" t="n">
        <x:v>-17967562</x:v>
      </x:c>
      <x:c r="Z49" s="204" t="n">
        <x:v>119042354</x:v>
      </x:c>
      <x:c r="AA49" s="204" t="n">
        <x:v>147637693</x:v>
      </x:c>
      <x:c r="AB49" s="204" t="n">
        <x:f>Y49-(U49+V49-W49-X49)</x:f>
        <x:v>0</x:v>
      </x:c>
    </x:row>
    <x:row r="50">
      <x:c r="R50" t="str">
        <x:v>106361144</x:v>
      </x:c>
      <x:c r="S50" t="str">
        <x:v>CHINO VALLEY MEDICAL CENTER</x:v>
      </x:c>
      <x:c r="T50" t="str">
        <x:v>Investor</x:v>
      </x:c>
      <x:c r="U50" s="204" t="n">
        <x:v>19096040</x:v>
      </x:c>
      <x:c r="V50" s="204" t="n">
        <x:v>275200</x:v>
      </x:c>
      <x:c r="W50" s="204" t="n">
        <x:v>155677</x:v>
      </x:c>
      <x:c r="X50" s="204" t="n">
        <x:v>0</x:v>
      </x:c>
      <x:c r="Y50" s="204" t="n">
        <x:v>19215563</x:v>
      </x:c>
      <x:c r="Z50" s="204" t="n">
        <x:v>110816832</x:v>
      </x:c>
      <x:c r="AA50" s="204" t="n">
        <x:v>111092032</x:v>
      </x:c>
      <x:c r="AB50" s="204" t="n">
        <x:f>Y50-(U50+V50-W50-X50)</x:f>
        <x:v>0</x:v>
      </x:c>
    </x:row>
    <x:row r="51">
      <x:c r="R51" t="str">
        <x:v>106100005</x:v>
      </x:c>
      <x:c r="S51" t="str">
        <x:v>CLOVIS COMMUNITY MEDICAL CENTER</x:v>
      </x:c>
      <x:c r="T51" t="str">
        <x:v>Non-Profit</x:v>
      </x:c>
      <x:c r="U51" s="204" t="n">
        <x:v>32269520</x:v>
      </x:c>
      <x:c r="V51" s="204" t="n">
        <x:v>2006760</x:v>
      </x:c>
      <x:c r="W51" s="204" t="n">
        <x:v>123155</x:v>
      </x:c>
      <x:c r="X51" s="204" t="n">
        <x:v>0</x:v>
      </x:c>
      <x:c r="Y51" s="204" t="n">
        <x:v>34153125</x:v>
      </x:c>
      <x:c r="Z51" s="204" t="n">
        <x:v>807853954</x:v>
      </x:c>
      <x:c r="AA51" s="204" t="n">
        <x:v>809860714</x:v>
      </x:c>
      <x:c r="AB51" s="204" t="n">
        <x:f>Y51-(U51+V51-W51-X51)</x:f>
        <x:v>0</x:v>
      </x:c>
    </x:row>
    <x:row r="52">
      <x:c r="R52" t="str">
        <x:v>106100697</x:v>
      </x:c>
      <x:c r="S52" t="str">
        <x:v>COALINGA REGIONAL MEDICAL CENTER</x:v>
      </x:c>
      <x:c r="T52" t="str">
        <x:v>Investor</x:v>
      </x:c>
      <x:c r="U52" s="204" t="n">
        <x:v>-30542644</x:v>
      </x:c>
      <x:c r="V52" s="204" t="n">
        <x:v>227880</x:v>
      </x:c>
      <x:c r="W52" s="204" t="n">
        <x:v>148091</x:v>
      </x:c>
      <x:c r="X52" s="204" t="n">
        <x:v>0</x:v>
      </x:c>
      <x:c r="Y52" s="204" t="n">
        <x:v>-30462855</x:v>
      </x:c>
      <x:c r="Z52" s="204" t="n">
        <x:v>26512200</x:v>
      </x:c>
      <x:c r="AA52" s="204" t="n">
        <x:v>26740080</x:v>
      </x:c>
      <x:c r="AB52" s="204" t="n">
        <x:f>Y52-(U52+V52-W52-X52)</x:f>
        <x:v>0</x:v>
      </x:c>
    </x:row>
    <x:row r="53">
      <x:c r="R53" t="str">
        <x:v>106190766</x:v>
      </x:c>
      <x:c r="S53" t="str">
        <x:v>COAST PLAZA HOSPITAL</x:v>
      </x:c>
      <x:c r="T53" t="str">
        <x:v>Investor</x:v>
      </x:c>
      <x:c r="U53" s="204" t="n">
        <x:v>-13698603</x:v>
      </x:c>
      <x:c r="V53" s="204" t="n">
        <x:v>789436</x:v>
      </x:c>
      <x:c r="W53" s="204" t="n">
        <x:v>239897</x:v>
      </x:c>
      <x:c r="X53" s="204" t="n">
        <x:v>0</x:v>
      </x:c>
      <x:c r="Y53" s="204" t="n">
        <x:v>-13149064</x:v>
      </x:c>
      <x:c r="Z53" s="204" t="n">
        <x:v>50778198</x:v>
      </x:c>
      <x:c r="AA53" s="204" t="n">
        <x:v>51567634</x:v>
      </x:c>
      <x:c r="AB53" s="204" t="n">
        <x:f>Y53-(U53+V53-W53-X53)</x:f>
        <x:v>0</x:v>
      </x:c>
    </x:row>
    <x:row r="54">
      <x:c r="R54" t="str">
        <x:v>106190587</x:v>
      </x:c>
      <x:c r="S54" t="str">
        <x:v>COLLEGE MEDICAL CENTER</x:v>
      </x:c>
      <x:c r="T54" t="str">
        <x:v>Investor</x:v>
      </x:c>
      <x:c r="U54" s="204" t="n">
        <x:v>10863861</x:v>
      </x:c>
      <x:c r="V54" s="204" t="n">
        <x:v>5487312</x:v>
      </x:c>
      <x:c r="W54" s="204" t="n">
        <x:v>10999</x:v>
      </x:c>
      <x:c r="X54" s="204" t="n">
        <x:v>3130349</x:v>
      </x:c>
      <x:c r="Y54" s="204" t="n">
        <x:v>13209825</x:v>
      </x:c>
      <x:c r="Z54" s="204" t="n">
        <x:v>189435926</x:v>
      </x:c>
      <x:c r="AA54" s="204" t="n">
        <x:v>194923238</x:v>
      </x:c>
      <x:c r="AB54" s="204" t="n">
        <x:f>Y54-(U54+V54-W54-X54)</x:f>
        <x:v>0</x:v>
      </x:c>
    </x:row>
    <x:row r="55">
      <x:c r="R55" t="str">
        <x:v>106361458</x:v>
      </x:c>
      <x:c r="S55" t="str">
        <x:v>COLORADO RIVER MEDICAL CENTER</x:v>
      </x:c>
      <x:c r="T55" t="str">
        <x:v>Non-Profit</x:v>
      </x:c>
      <x:c r="U55" s="204" t="n">
        <x:v>1947011</x:v>
      </x:c>
      <x:c r="V55" s="204" t="n">
        <x:v>301947</x:v>
      </x:c>
      <x:c r="W55" s="204" t="n">
        <x:v>20000</x:v>
      </x:c>
      <x:c r="X55" s="204" t="n">
        <x:v>0</x:v>
      </x:c>
      <x:c r="Y55" s="204" t="n">
        <x:v>2228958</x:v>
      </x:c>
      <x:c r="Z55" s="204" t="n">
        <x:v>11453819</x:v>
      </x:c>
      <x:c r="AA55" s="204" t="n">
        <x:v>11755766</x:v>
      </x:c>
      <x:c r="AB55" s="204" t="n">
        <x:f>Y55-(U55+V55-W55-X55)</x:f>
        <x:v>0</x:v>
      </x:c>
    </x:row>
    <x:row r="56">
      <x:c r="R56" t="str">
        <x:v>106060870</x:v>
      </x:c>
      <x:c r="S56" t="str">
        <x:v>COLUSA MEDICAL CENTER</x:v>
      </x:c>
      <x:c r="T56" t="str">
        <x:v>Investor</x:v>
      </x:c>
      <x:c r="U56" s="204" t="n">
        <x:v>4906066</x:v>
      </x:c>
      <x:c r="V56" s="204" t="n">
        <x:v>398956</x:v>
      </x:c>
      <x:c r="W56" s="204" t="n">
        <x:v>0</x:v>
      </x:c>
      <x:c r="X56" s="204" t="n">
        <x:v>0</x:v>
      </x:c>
      <x:c r="Y56" s="204" t="n">
        <x:v>5305022</x:v>
      </x:c>
      <x:c r="Z56" s="204" t="n">
        <x:v>41424147</x:v>
      </x:c>
      <x:c r="AA56" s="204" t="n">
        <x:v>41823103</x:v>
      </x:c>
      <x:c r="AB56" s="204" t="n">
        <x:f>Y56-(U56+V56-W56-X56)</x:f>
        <x:v>0</x:v>
      </x:c>
    </x:row>
    <x:row r="57">
      <x:c r="R57" t="str">
        <x:v>106190197</x:v>
      </x:c>
      <x:c r="S57" t="str">
        <x:v>COMMUNITY HOSPITAL OF HUNTINGTON PARK</x:v>
      </x:c>
      <x:c r="T57" t="str">
        <x:v>Investor</x:v>
      </x:c>
      <x:c r="U57" s="204" t="n">
        <x:v>6707530</x:v>
      </x:c>
      <x:c r="V57" s="204" t="n">
        <x:v>454567</x:v>
      </x:c>
      <x:c r="W57" s="204" t="n">
        <x:v>357296</x:v>
      </x:c>
      <x:c r="X57" s="204" t="n">
        <x:v>0</x:v>
      </x:c>
      <x:c r="Y57" s="204" t="n">
        <x:v>6804801</x:v>
      </x:c>
      <x:c r="Z57" s="204" t="n">
        <x:v>74920484</x:v>
      </x:c>
      <x:c r="AA57" s="204" t="n">
        <x:v>75375051</x:v>
      </x:c>
      <x:c r="AB57" s="204" t="n">
        <x:f>Y57-(U57+V57-W57-X57)</x:f>
        <x:v>0</x:v>
      </x:c>
    </x:row>
    <x:row r="58">
      <x:c r="R58" t="str">
        <x:v>106361323</x:v>
      </x:c>
      <x:c r="S58" t="str">
        <x:v>COMMUNITY HOSPITAL OF SAN BERNARDINO</x:v>
      </x:c>
      <x:c r="T58" t="str">
        <x:v>Non-Profit</x:v>
      </x:c>
      <x:c r="U58" s="204" t="n">
        <x:v>44852247</x:v>
      </x:c>
      <x:c r="V58" s="204" t="n">
        <x:v>3378849</x:v>
      </x:c>
      <x:c r="W58" s="204" t="n">
        <x:v>3195684</x:v>
      </x:c>
      <x:c r="X58" s="204" t="n">
        <x:v>0</x:v>
      </x:c>
      <x:c r="Y58" s="204" t="n">
        <x:v>45035412</x:v>
      </x:c>
      <x:c r="Z58" s="204" t="n">
        <x:v>367654756</x:v>
      </x:c>
      <x:c r="AA58" s="204" t="n">
        <x:v>371033605</x:v>
      </x:c>
      <x:c r="AB58" s="204" t="n">
        <x:f>Y58-(U58+V58-W58-X58)</x:f>
        <x:v>0</x:v>
      </x:c>
    </x:row>
    <x:row r="59">
      <x:c r="R59" t="str">
        <x:v>106270744</x:v>
      </x:c>
      <x:c r="S59" t="str">
        <x:v>COMMUNITY HOSPITAL OF THE MONTEREY PENINSULA</x:v>
      </x:c>
      <x:c r="T59" t="str">
        <x:v>Non-Profit</x:v>
      </x:c>
      <x:c r="U59" s="204" t="n">
        <x:v>72288465</x:v>
      </x:c>
      <x:c r="V59" s="204" t="n">
        <x:v>4026186</x:v>
      </x:c>
      <x:c r="W59" s="204" t="n">
        <x:v>2585877</x:v>
      </x:c>
      <x:c r="X59" s="204" t="n">
        <x:v>0</x:v>
      </x:c>
      <x:c r="Y59" s="204" t="n">
        <x:v>73728774</x:v>
      </x:c>
      <x:c r="Z59" s="204" t="n">
        <x:v>832774208</x:v>
      </x:c>
      <x:c r="AA59" s="204" t="n">
        <x:v>836800394</x:v>
      </x:c>
      <x:c r="AB59" s="204" t="n">
        <x:f>Y59-(U59+V59-W59-X59)</x:f>
        <x:v>0</x:v>
      </x:c>
    </x:row>
    <x:row r="60">
      <x:c r="R60" t="str">
        <x:v>106560501</x:v>
      </x:c>
      <x:c r="S60" t="str">
        <x:v>COMMUNITY MEMORIAL HOSPITAL - OJAI</x:v>
      </x:c>
      <x:c r="T60" t="str">
        <x:v>Non-Profit</x:v>
      </x:c>
      <x:c r="U60" s="204" t="n">
        <x:v>-9229421</x:v>
      </x:c>
      <x:c r="V60" s="204" t="n">
        <x:v>1358978</x:v>
      </x:c>
      <x:c r="W60" s="204" t="n">
        <x:v>379</x:v>
      </x:c>
      <x:c r="X60" s="204" t="n">
        <x:v>0</x:v>
      </x:c>
      <x:c r="Y60" s="204" t="n">
        <x:v>-7870822</x:v>
      </x:c>
      <x:c r="Z60" s="204" t="n">
        <x:v>44874207</x:v>
      </x:c>
      <x:c r="AA60" s="204" t="n">
        <x:v>46233185</x:v>
      </x:c>
      <x:c r="AB60" s="204" t="n">
        <x:f>Y60-(U60+V60-W60-X60)</x:f>
        <x:v>0</x:v>
      </x:c>
    </x:row>
    <x:row r="61">
      <x:c r="R61" t="str">
        <x:v>106560473</x:v>
      </x:c>
      <x:c r="S61" t="str">
        <x:v>COMMUNITY MEMORIAL HOSPITAL OF SAN BUENAVENTURA</x:v>
      </x:c>
      <x:c r="T61" t="str">
        <x:v>Non-Profit</x:v>
      </x:c>
      <x:c r="U61" s="204" t="n">
        <x:v>27935187</x:v>
      </x:c>
      <x:c r="V61" s="204" t="n">
        <x:v>12701858</x:v>
      </x:c>
      <x:c r="W61" s="204" t="n">
        <x:v>5427104</x:v>
      </x:c>
      <x:c r="X61" s="204" t="n">
        <x:v>0</x:v>
      </x:c>
      <x:c r="Y61" s="204" t="n">
        <x:v>35209941</x:v>
      </x:c>
      <x:c r="Z61" s="204" t="n">
        <x:v>620490571</x:v>
      </x:c>
      <x:c r="AA61" s="204" t="n">
        <x:v>633192429</x:v>
      </x:c>
      <x:c r="AB61" s="204" t="n">
        <x:f>Y61-(U61+V61-W61-X61)</x:f>
        <x:v>0</x:v>
      </x:c>
    </x:row>
    <x:row r="62">
      <x:c r="R62" t="str">
        <x:v>106100717</x:v>
      </x:c>
      <x:c r="S62" t="str">
        <x:v>COMMUNITY REGIONAL MEDICAL CENTER - FRESNO</x:v>
      </x:c>
      <x:c r="T62" t="str">
        <x:v>Non-Profit</x:v>
      </x:c>
      <x:c r="U62" s="204" t="n">
        <x:v>202460532</x:v>
      </x:c>
      <x:c r="V62" s="204" t="n">
        <x:v>80065788</x:v>
      </x:c>
      <x:c r="W62" s="204" t="n">
        <x:v>2749413</x:v>
      </x:c>
      <x:c r="X62" s="204" t="n">
        <x:v>0</x:v>
      </x:c>
      <x:c r="Y62" s="204" t="n">
        <x:v>279776907</x:v>
      </x:c>
      <x:c r="Z62" s="204" t="n">
        <x:v>1822885361</x:v>
      </x:c>
      <x:c r="AA62" s="204" t="n">
        <x:v>1902951149</x:v>
      </x:c>
      <x:c r="AB62" s="204" t="n">
        <x:f>Y62-(U62+V62-W62-X62)</x:f>
        <x:v>0</x:v>
      </x:c>
    </x:row>
    <x:row r="63">
      <x:c r="R63" t="str">
        <x:v>106070924</x:v>
      </x:c>
      <x:c r="S63" t="str">
        <x:v>CONTRA COSTA REGIONAL MEDICAL CENTER</x:v>
      </x:c>
      <x:c r="T63" t="str">
        <x:v>City/County</x:v>
      </x:c>
      <x:c r="U63" s="204" t="n">
        <x:v>-64147276</x:v>
      </x:c>
      <x:c r="V63" s="204" t="n">
        <x:v>135109120</x:v>
      </x:c>
      <x:c r="W63" s="204" t="n">
        <x:v>0</x:v>
      </x:c>
      <x:c r="X63" s="204" t="n">
        <x:v>0</x:v>
      </x:c>
      <x:c r="Y63" s="204" t="n">
        <x:v>70961844</x:v>
      </x:c>
      <x:c r="Z63" s="204" t="n">
        <x:v>732433662</x:v>
      </x:c>
      <x:c r="AA63" s="204" t="n">
        <x:v>867542782</x:v>
      </x:c>
      <x:c r="AB63" s="204" t="n">
        <x:f>Y63-(U63+V63-W63-X63)</x:f>
        <x:v>0</x:v>
      </x:c>
    </x:row>
    <x:row r="64">
      <x:c r="R64" t="str">
        <x:v>106331152</x:v>
      </x:c>
      <x:c r="S64" t="str">
        <x:v>CORONA REGIONAL MEDICAL CENTER - MAIN</x:v>
      </x:c>
      <x:c r="T64" t="str">
        <x:v>Investor</x:v>
      </x:c>
      <x:c r="U64" s="204" t="n">
        <x:v>11019247</x:v>
      </x:c>
      <x:c r="V64" s="204" t="n">
        <x:v>94563</x:v>
      </x:c>
      <x:c r="W64" s="204" t="n">
        <x:v>0</x:v>
      </x:c>
      <x:c r="X64" s="204" t="n">
        <x:v>0</x:v>
      </x:c>
      <x:c r="Y64" s="204" t="n">
        <x:v>11113810</x:v>
      </x:c>
      <x:c r="Z64" s="204" t="n">
        <x:v>274611276</x:v>
      </x:c>
      <x:c r="AA64" s="204" t="n">
        <x:v>274705839</x:v>
      </x:c>
      <x:c r="AB64" s="204" t="n">
        <x:f>Y64-(U64+V64-W64-X64)</x:f>
        <x:v>0</x:v>
      </x:c>
    </x:row>
    <x:row r="65">
      <x:c r="R65" t="str">
        <x:v>106390846</x:v>
      </x:c>
      <x:c r="S65" t="str">
        <x:v>DAMERON HOSPITAL ASSOCIATION</x:v>
      </x:c>
      <x:c r="T65" t="str">
        <x:v>Non-Profit</x:v>
      </x:c>
      <x:c r="U65" s="204" t="n">
        <x:v>-39272989</x:v>
      </x:c>
      <x:c r="V65" s="204" t="n">
        <x:v>3769386</x:v>
      </x:c>
      <x:c r="W65" s="204" t="n">
        <x:v>2876955</x:v>
      </x:c>
      <x:c r="X65" s="204" t="n">
        <x:v>0</x:v>
      </x:c>
      <x:c r="Y65" s="204" t="n">
        <x:v>-38380558</x:v>
      </x:c>
      <x:c r="Z65" s="204" t="n">
        <x:v>119523406</x:v>
      </x:c>
      <x:c r="AA65" s="204" t="n">
        <x:v>123292792</x:v>
      </x:c>
      <x:c r="AB65" s="204" t="n">
        <x:f>Y65-(U65+V65-W65-X65)</x:f>
        <x:v>0</x:v>
      </x:c>
    </x:row>
    <x:row r="66">
      <x:c r="R66" t="str">
        <x:v>106331164</x:v>
      </x:c>
      <x:c r="S66" t="str">
        <x:v>DESERT REGIONAL MEDICAL CENTER</x:v>
      </x:c>
      <x:c r="T66" t="str">
        <x:v>Investor</x:v>
      </x:c>
      <x:c r="U66" s="204" t="n">
        <x:v>60626306</x:v>
      </x:c>
      <x:c r="V66" s="204" t="n">
        <x:v>2992351</x:v>
      </x:c>
      <x:c r="W66" s="204" t="n">
        <x:v>2756181</x:v>
      </x:c>
      <x:c r="X66" s="204" t="n">
        <x:v>0</x:v>
      </x:c>
      <x:c r="Y66" s="204" t="n">
        <x:v>60862476</x:v>
      </x:c>
      <x:c r="Z66" s="204" t="n">
        <x:v>710845564</x:v>
      </x:c>
      <x:c r="AA66" s="204" t="n">
        <x:v>713837915</x:v>
      </x:c>
      <x:c r="AB66" s="204" t="n">
        <x:f>Y66-(U66+V66-W66-X66)</x:f>
        <x:v>0</x:v>
      </x:c>
    </x:row>
    <x:row r="67">
      <x:c r="R67" t="str">
        <x:v>106364144</x:v>
      </x:c>
      <x:c r="S67" t="str">
        <x:v>DESERT VALLEY HOSPITAL</x:v>
      </x:c>
      <x:c r="T67" t="str">
        <x:v>Investor</x:v>
      </x:c>
      <x:c r="U67" s="204" t="n">
        <x:v>48603801</x:v>
      </x:c>
      <x:c r="V67" s="204" t="n">
        <x:v>2972434</x:v>
      </x:c>
      <x:c r="W67" s="204" t="n">
        <x:v>618319</x:v>
      </x:c>
      <x:c r="X67" s="204" t="n">
        <x:v>0</x:v>
      </x:c>
      <x:c r="Y67" s="204" t="n">
        <x:v>50957916</x:v>
      </x:c>
      <x:c r="Z67" s="204" t="n">
        <x:v>245201522</x:v>
      </x:c>
      <x:c r="AA67" s="204" t="n">
        <x:v>248173956</x:v>
      </x:c>
      <x:c r="AB67" s="204" t="n">
        <x:f>Y67-(U67+V67-W67-X67)</x:f>
        <x:v>0</x:v>
      </x:c>
    </x:row>
    <x:row r="68">
      <x:c r="R68" t="str">
        <x:v>106392287</x:v>
      </x:c>
      <x:c r="S68" t="str">
        <x:v>DOCTORS HOSPITAL OF MANTECA</x:v>
      </x:c>
      <x:c r="T68" t="str">
        <x:v>Investor</x:v>
      </x:c>
      <x:c r="U68" s="204" t="n">
        <x:v>8933530</x:v>
      </x:c>
      <x:c r="V68" s="204" t="n">
        <x:v>256634</x:v>
      </x:c>
      <x:c r="W68" s="204" t="n">
        <x:v>83747</x:v>
      </x:c>
      <x:c r="X68" s="204" t="n">
        <x:v>0</x:v>
      </x:c>
      <x:c r="Y68" s="204" t="n">
        <x:v>9106417</x:v>
      </x:c>
      <x:c r="Z68" s="204" t="n">
        <x:v>127120219</x:v>
      </x:c>
      <x:c r="AA68" s="204" t="n">
        <x:v>127376853</x:v>
      </x:c>
      <x:c r="AB68" s="204" t="n">
        <x:f>Y68-(U68+V68-W68-X68)</x:f>
        <x:v>0</x:v>
      </x:c>
    </x:row>
    <x:row r="69">
      <x:c r="R69" t="str">
        <x:v>106331293</x:v>
      </x:c>
      <x:c r="S69" t="str">
        <x:v>DOCTORS HOSPITAL OF RIVERSIDE</x:v>
      </x:c>
      <x:c r="T69" t="str">
        <x:v>Investor</x:v>
      </x:c>
      <x:c r="U69" s="204" t="n">
        <x:v>-8386381</x:v>
      </x:c>
      <x:c r="V69" s="204" t="n">
        <x:v>900285</x:v>
      </x:c>
      <x:c r="W69" s="204" t="n">
        <x:v>0</x:v>
      </x:c>
      <x:c r="X69" s="204" t="n">
        <x:v>0</x:v>
      </x:c>
      <x:c r="Y69" s="204" t="n">
        <x:v>-7486096</x:v>
      </x:c>
      <x:c r="Z69" s="204" t="n">
        <x:v>130162296</x:v>
      </x:c>
      <x:c r="AA69" s="204" t="n">
        <x:v>131062581</x:v>
      </x:c>
      <x:c r="AB69" s="204" t="n">
        <x:f>Y69-(U69+V69-W69-X69)</x:f>
        <x:v>0</x:v>
      </x:c>
    </x:row>
    <x:row r="70">
      <x:c r="R70" t="str">
        <x:v>106500852</x:v>
      </x:c>
      <x:c r="S70" t="str">
        <x:v>DOCTORS MEDICAL CENTER - MODESTO</x:v>
      </x:c>
      <x:c r="T70" t="str">
        <x:v>Investor</x:v>
      </x:c>
      <x:c r="U70" s="204" t="n">
        <x:v>-23064422</x:v>
      </x:c>
      <x:c r="V70" s="204" t="n">
        <x:v>186050</x:v>
      </x:c>
      <x:c r="W70" s="204" t="n">
        <x:v>389301</x:v>
      </x:c>
      <x:c r="X70" s="204" t="n">
        <x:v>0</x:v>
      </x:c>
      <x:c r="Y70" s="204" t="n">
        <x:v>-23267673</x:v>
      </x:c>
      <x:c r="Z70" s="204" t="n">
        <x:v>729310154</x:v>
      </x:c>
      <x:c r="AA70" s="204" t="n">
        <x:v>729496204</x:v>
      </x:c>
      <x:c r="AB70" s="204" t="n">
        <x:f>Y70-(U70+V70-W70-X70)</x:f>
        <x:v>0</x:v>
      </x:c>
    </x:row>
    <x:row r="71">
      <x:c r="R71" t="str">
        <x:v>106440755</x:v>
      </x:c>
      <x:c r="S71" t="str">
        <x:v>DOMINICAN HOSPITAL</x:v>
      </x:c>
      <x:c r="T71" t="str">
        <x:v>Non-Profit</x:v>
      </x:c>
      <x:c r="U71" s="204" t="n">
        <x:v>39312439</x:v>
      </x:c>
      <x:c r="V71" s="204" t="n">
        <x:v>80438083</x:v>
      </x:c>
      <x:c r="W71" s="204" t="n">
        <x:v>3001767</x:v>
      </x:c>
      <x:c r="X71" s="204" t="n">
        <x:v>0</x:v>
      </x:c>
      <x:c r="Y71" s="204" t="n">
        <x:v>116748755</x:v>
      </x:c>
      <x:c r="Z71" s="204" t="n">
        <x:v>534438308</x:v>
      </x:c>
      <x:c r="AA71" s="204" t="n">
        <x:v>614876391</x:v>
      </x:c>
      <x:c r="AB71" s="204" t="n">
        <x:f>Y71-(U71+V71-W71-X71)</x:f>
        <x:v>0</x:v>
      </x:c>
    </x:row>
    <x:row r="72">
      <x:c r="R72" t="str">
        <x:v>106190256</x:v>
      </x:c>
      <x:c r="S72" t="str">
        <x:v>EAST LOS ANGELES DOCTOR'S HOSPITAL</x:v>
      </x:c>
      <x:c r="T72" t="str">
        <x:v>Investor</x:v>
      </x:c>
      <x:c r="U72" s="204" t="n">
        <x:v>-2920800</x:v>
      </x:c>
      <x:c r="V72" s="204" t="n">
        <x:v>728927</x:v>
      </x:c>
      <x:c r="W72" s="204" t="n">
        <x:v>305505</x:v>
      </x:c>
      <x:c r="X72" s="204" t="n">
        <x:v>0</x:v>
      </x:c>
      <x:c r="Y72" s="204" t="n">
        <x:v>-2497378</x:v>
      </x:c>
      <x:c r="Z72" s="204" t="n">
        <x:v>73784772</x:v>
      </x:c>
      <x:c r="AA72" s="204" t="n">
        <x:v>74513699</x:v>
      </x:c>
      <x:c r="AB72" s="204" t="n">
        <x:f>Y72-(U72+V72-W72-X72)</x:f>
        <x:v>0</x:v>
      </x:c>
    </x:row>
    <x:row r="73">
      <x:c r="R73" t="str">
        <x:v>106320859</x:v>
      </x:c>
      <x:c r="S73" t="str">
        <x:v>EASTERN PLUMAS HEALTH CARE</x:v>
      </x:c>
      <x:c r="T73" t="str">
        <x:v>District</x:v>
      </x:c>
      <x:c r="U73" s="204" t="n">
        <x:v>655353</x:v>
      </x:c>
      <x:c r="V73" s="204" t="n">
        <x:v>2001296</x:v>
      </x:c>
      <x:c r="W73" s="204" t="n">
        <x:v>6162</x:v>
      </x:c>
      <x:c r="X73" s="204" t="n">
        <x:v>0</x:v>
      </x:c>
      <x:c r="Y73" s="204" t="n">
        <x:v>2650487</x:v>
      </x:c>
      <x:c r="Z73" s="204" t="n">
        <x:v>41192959</x:v>
      </x:c>
      <x:c r="AA73" s="204" t="n">
        <x:v>43194255</x:v>
      </x:c>
      <x:c r="AB73" s="204" t="n">
        <x:f>Y73-(U73+V73-W73-X73)</x:f>
        <x:v>0</x:v>
      </x:c>
    </x:row>
    <x:row r="74">
      <x:c r="R74" t="str">
        <x:v>106014233</x:v>
      </x:c>
      <x:c r="S74" t="str">
        <x:v>EDEN MEDICAL CENTER</x:v>
      </x:c>
      <x:c r="T74" t="str">
        <x:v>Non-Profit</x:v>
      </x:c>
      <x:c r="U74" s="204" t="n">
        <x:v>42195422</x:v>
      </x:c>
      <x:c r="V74" s="204" t="n">
        <x:v>19977499</x:v>
      </x:c>
      <x:c r="W74" s="204" t="n">
        <x:v>8008292</x:v>
      </x:c>
      <x:c r="X74" s="204" t="n">
        <x:v>0</x:v>
      </x:c>
      <x:c r="Y74" s="204" t="n">
        <x:v>54164629</x:v>
      </x:c>
      <x:c r="Z74" s="204" t="n">
        <x:v>477795799</x:v>
      </x:c>
      <x:c r="AA74" s="204" t="n">
        <x:v>497773298</x:v>
      </x:c>
      <x:c r="AB74" s="204" t="n">
        <x:f>Y74-(U74+V74-W74-X74)</x:f>
        <x:v>0</x:v>
      </x:c>
    </x:row>
    <x:row r="75">
      <x:c r="R75" t="str">
        <x:v>106331168</x:v>
      </x:c>
      <x:c r="S75" t="str">
        <x:v>EISENHOWER MEDICAL CENTER</x:v>
      </x:c>
      <x:c r="T75" t="str">
        <x:v>Non-Profit</x:v>
      </x:c>
      <x:c r="U75" s="204" t="n">
        <x:v>-27401806</x:v>
      </x:c>
      <x:c r="V75" s="204" t="n">
        <x:v>88063613</x:v>
      </x:c>
      <x:c r="W75" s="204" t="n">
        <x:v>14536462</x:v>
      </x:c>
      <x:c r="X75" s="204" t="n">
        <x:v>0</x:v>
      </x:c>
      <x:c r="Y75" s="204" t="n">
        <x:v>46125345</x:v>
      </x:c>
      <x:c r="Z75" s="204" t="n">
        <x:v>1213515754</x:v>
      </x:c>
      <x:c r="AA75" s="204" t="n">
        <x:v>1301579367</x:v>
      </x:c>
      <x:c r="AB75" s="204" t="n">
        <x:f>Y75-(U75+V75-W75-X75)</x:f>
        <x:v>0</x:v>
      </x:c>
    </x:row>
    <x:row r="76">
      <x:c r="R76" t="str">
        <x:v>106430763</x:v>
      </x:c>
      <x:c r="S76" t="str">
        <x:v>EL CAMINO HEALTH</x:v>
      </x:c>
      <x:c r="T76" t="str">
        <x:v>District</x:v>
      </x:c>
      <x:c r="U76" s="204" t="n">
        <x:v>175278082</x:v>
      </x:c>
      <x:c r="V76" s="204" t="n">
        <x:v>190222265</x:v>
      </x:c>
      <x:c r="W76" s="204" t="n">
        <x:v>20093577</x:v>
      </x:c>
      <x:c r="X76" s="204" t="n">
        <x:v>0</x:v>
      </x:c>
      <x:c r="Y76" s="204" t="n">
        <x:v>345406770</x:v>
      </x:c>
      <x:c r="Z76" s="204" t="n">
        <x:v>1453151337</x:v>
      </x:c>
      <x:c r="AA76" s="204" t="n">
        <x:v>1643373602</x:v>
      </x:c>
      <x:c r="AB76" s="204" t="n">
        <x:f>Y76-(U76+V76-W76-X76)</x:f>
        <x:v>0</x:v>
      </x:c>
    </x:row>
    <x:row r="77">
      <x:c r="R77" t="str">
        <x:v>106130699</x:v>
      </x:c>
      <x:c r="S77" t="str">
        <x:v>EL CENTRO REGIONAL MEDICAL CENTER</x:v>
      </x:c>
      <x:c r="T77" t="str">
        <x:v>City/County</x:v>
      </x:c>
      <x:c r="U77" s="204" t="n">
        <x:v>1379114</x:v>
      </x:c>
      <x:c r="V77" s="204" t="n">
        <x:v>1599672</x:v>
      </x:c>
      <x:c r="W77" s="204" t="n">
        <x:v>0</x:v>
      </x:c>
      <x:c r="X77" s="204" t="n">
        <x:v>0</x:v>
      </x:c>
      <x:c r="Y77" s="204" t="n">
        <x:v>2978786</x:v>
      </x:c>
      <x:c r="Z77" s="204" t="n">
        <x:v>165538103</x:v>
      </x:c>
      <x:c r="AA77" s="204" t="n">
        <x:v>167137775</x:v>
      </x:c>
      <x:c r="AB77" s="204" t="n">
        <x:f>Y77-(U77+V77-W77-X77)</x:f>
        <x:v>0</x:v>
      </x:c>
    </x:row>
    <x:row r="78">
      <x:c r="R78" t="str">
        <x:v>106190298</x:v>
      </x:c>
      <x:c r="S78" t="str">
        <x:v>EMANATE HEALTH FOOTHILL PRESBYTERIAN HOSPITAL</x:v>
      </x:c>
      <x:c r="T78" t="str">
        <x:v>Non-Profit</x:v>
      </x:c>
      <x:c r="U78" s="204" t="n">
        <x:v>8322763</x:v>
      </x:c>
      <x:c r="V78" s="204" t="n">
        <x:v>3448675</x:v>
      </x:c>
      <x:c r="W78" s="204" t="n">
        <x:v>54728</x:v>
      </x:c>
      <x:c r="X78" s="204" t="n">
        <x:v>0</x:v>
      </x:c>
      <x:c r="Y78" s="204" t="n">
        <x:v>11716710</x:v>
      </x:c>
      <x:c r="Z78" s="204" t="n">
        <x:v>142946218</x:v>
      </x:c>
      <x:c r="AA78" s="204" t="n">
        <x:v>146394893</x:v>
      </x:c>
      <x:c r="AB78" s="204" t="n">
        <x:f>Y78-(U78+V78-W78-X78)</x:f>
        <x:v>0</x:v>
      </x:c>
    </x:row>
    <x:row r="79">
      <x:c r="R79" t="str">
        <x:v>106190413</x:v>
      </x:c>
      <x:c r="S79" t="str">
        <x:v>EMANATE HEALTH INTER-COMMUNITY HOSPITAL</x:v>
      </x:c>
      <x:c r="T79" t="str">
        <x:v>Non-Profit</x:v>
      </x:c>
      <x:c r="U79" s="204" t="n">
        <x:v>12241803</x:v>
      </x:c>
      <x:c r="V79" s="204" t="n">
        <x:v>13532190</x:v>
      </x:c>
      <x:c r="W79" s="204" t="n">
        <x:v>5714837</x:v>
      </x:c>
      <x:c r="X79" s="204" t="n">
        <x:v>0</x:v>
      </x:c>
      <x:c r="Y79" s="204" t="n">
        <x:v>20059156</x:v>
      </x:c>
      <x:c r="Z79" s="204" t="n">
        <x:v>617120995</x:v>
      </x:c>
      <x:c r="AA79" s="204" t="n">
        <x:v>630653185</x:v>
      </x:c>
      <x:c r="AB79" s="204" t="n">
        <x:f>Y79-(U79+V79-W79-X79)</x:f>
        <x:v>0</x:v>
      </x:c>
    </x:row>
    <x:row r="80">
      <x:c r="R80" t="str">
        <x:v>106500867</x:v>
      </x:c>
      <x:c r="S80" t="str">
        <x:v>EMANUEL MEDICAL CENTER</x:v>
      </x:c>
      <x:c r="T80" t="str">
        <x:v>Investor</x:v>
      </x:c>
      <x:c r="U80" s="204" t="n">
        <x:v>38600530</x:v>
      </x:c>
      <x:c r="V80" s="204" t="n">
        <x:v>3497601</x:v>
      </x:c>
      <x:c r="W80" s="204" t="n">
        <x:v>29964</x:v>
      </x:c>
      <x:c r="X80" s="204" t="n">
        <x:v>0</x:v>
      </x:c>
      <x:c r="Y80" s="204" t="n">
        <x:v>42068167</x:v>
      </x:c>
      <x:c r="Z80" s="204" t="n">
        <x:v>347768140</x:v>
      </x:c>
      <x:c r="AA80" s="204" t="n">
        <x:v>351265741</x:v>
      </x:c>
      <x:c r="AB80" s="204" t="n">
        <x:f>Y80-(U80+V80-W80-X80)</x:f>
        <x:v>0</x:v>
      </x:c>
    </x:row>
    <x:row r="81">
      <x:c r="R81" t="str">
        <x:v>106190280</x:v>
      </x:c>
      <x:c r="S81" t="str">
        <x:v>ENCINO HOSPITAL MEDICAL CENTER</x:v>
      </x:c>
      <x:c r="T81" t="str">
        <x:v>Non-Profit</x:v>
      </x:c>
      <x:c r="U81" s="204" t="n">
        <x:v>-2398922</x:v>
      </x:c>
      <x:c r="V81" s="204" t="n">
        <x:v>132207</x:v>
      </x:c>
      <x:c r="W81" s="204" t="n">
        <x:v>87029</x:v>
      </x:c>
      <x:c r="X81" s="204" t="n">
        <x:v>0</x:v>
      </x:c>
      <x:c r="Y81" s="204" t="n">
        <x:v>-2353744</x:v>
      </x:c>
      <x:c r="Z81" s="204" t="n">
        <x:v>57661002</x:v>
      </x:c>
      <x:c r="AA81" s="204" t="n">
        <x:v>57793209</x:v>
      </x:c>
      <x:c r="AB81" s="204" t="n">
        <x:f>Y81-(U81+V81-W81-X81)</x:f>
        <x:v>0</x:v>
      </x:c>
    </x:row>
    <x:row r="82">
      <x:c r="R82" t="str">
        <x:v>106040962</x:v>
      </x:c>
      <x:c r="S82" t="str">
        <x:v>ENLOE HEALTH</x:v>
      </x:c>
      <x:c r="T82" t="str">
        <x:v>Non-Profit</x:v>
      </x:c>
      <x:c r="U82" s="204" t="n">
        <x:v>55308765</x:v>
      </x:c>
      <x:c r="V82" s="204" t="n">
        <x:v>24544750</x:v>
      </x:c>
      <x:c r="W82" s="204" t="n">
        <x:v>5610705</x:v>
      </x:c>
      <x:c r="X82" s="204" t="n">
        <x:v>0</x:v>
      </x:c>
      <x:c r="Y82" s="204" t="n">
        <x:v>74242810</x:v>
      </x:c>
      <x:c r="Z82" s="204" t="n">
        <x:v>993055858</x:v>
      </x:c>
      <x:c r="AA82" s="204" t="n">
        <x:v>1017600608</x:v>
      </x:c>
      <x:c r="AB82" s="204" t="n">
        <x:f>Y82-(U82+V82-W82-X82)</x:f>
        <x:v>0</x:v>
      </x:c>
    </x:row>
    <x:row r="83">
      <x:c r="R83" t="str">
        <x:v>106474007</x:v>
      </x:c>
      <x:c r="S83" t="str">
        <x:v>FAIRCHILD MEDICAL CENTER</x:v>
      </x:c>
      <x:c r="T83" t="str">
        <x:v>Non-Profit</x:v>
      </x:c>
      <x:c r="U83" s="204" t="n">
        <x:v>730522</x:v>
      </x:c>
      <x:c r="V83" s="204" t="n">
        <x:v>0</x:v>
      </x:c>
      <x:c r="W83" s="204" t="n">
        <x:v>0</x:v>
      </x:c>
      <x:c r="X83" s="204" t="n">
        <x:v>0</x:v>
      </x:c>
      <x:c r="Y83" s="204" t="n">
        <x:v>730522</x:v>
      </x:c>
      <x:c r="Z83" s="204" t="n">
        <x:v>117141340</x:v>
      </x:c>
      <x:c r="AA83" s="204" t="n">
        <x:v>117141340</x:v>
      </x:c>
      <x:c r="AB83" s="204" t="n">
        <x:f>Y83-(U83+V83-W83-X83)</x:f>
        <x:v>0</x:v>
      </x:c>
    </x:row>
    <x:row r="84">
      <x:c r="R84" t="str">
        <x:v>106301357</x:v>
      </x:c>
      <x:c r="S84" t="str">
        <x:v>FOOTHILL REGIONAL MEDICAL CENTER</x:v>
      </x:c>
      <x:c r="T84" t="str">
        <x:v>Investor</x:v>
      </x:c>
      <x:c r="U84" s="204" t="n">
        <x:v>-7847699</x:v>
      </x:c>
      <x:c r="V84" s="204" t="n">
        <x:v>17874383</x:v>
      </x:c>
      <x:c r="W84" s="204" t="n">
        <x:v>12500000</x:v>
      </x:c>
      <x:c r="X84" s="204" t="n">
        <x:v>0</x:v>
      </x:c>
      <x:c r="Y84" s="204" t="n">
        <x:v>-2473316</x:v>
      </x:c>
      <x:c r="Z84" s="204" t="n">
        <x:v>212920568</x:v>
      </x:c>
      <x:c r="AA84" s="204" t="n">
        <x:v>230794951</x:v>
      </x:c>
      <x:c r="AB84" s="204" t="n">
        <x:f>Y84-(U84+V84-W84-X84)</x:f>
        <x:v>0</x:v>
      </x:c>
    </x:row>
    <x:row r="85">
      <x:c r="R85" t="str">
        <x:v>106400480</x:v>
      </x:c>
      <x:c r="S85" t="str">
        <x:v>FRENCH HOSPITAL MEDICAL CENTER - SAN LUIS OBISPO</x:v>
      </x:c>
      <x:c r="T85" t="str">
        <x:v>Non-Profit</x:v>
      </x:c>
      <x:c r="U85" s="204" t="n">
        <x:v>25545634</x:v>
      </x:c>
      <x:c r="V85" s="204" t="n">
        <x:v>1279170</x:v>
      </x:c>
      <x:c r="W85" s="204" t="n">
        <x:v>355612</x:v>
      </x:c>
      <x:c r="X85" s="204" t="n">
        <x:v>0</x:v>
      </x:c>
      <x:c r="Y85" s="204" t="n">
        <x:v>26469192</x:v>
      </x:c>
      <x:c r="Z85" s="204" t="n">
        <x:v>251881485</x:v>
      </x:c>
      <x:c r="AA85" s="204" t="n">
        <x:v>253160655</x:v>
      </x:c>
      <x:c r="AB85" s="204" t="n">
        <x:f>Y85-(U85+V85-W85-X85)</x:f>
        <x:v>0</x:v>
      </x:c>
    </x:row>
    <x:row r="86">
      <x:c r="R86" t="str">
        <x:v>106301283</x:v>
      </x:c>
      <x:c r="S86" t="str">
        <x:v>GARDEN GROVE HOSPITAL AND MEDICAL CENTER</x:v>
      </x:c>
      <x:c r="T86" t="str">
        <x:v>Investor</x:v>
      </x:c>
      <x:c r="U86" s="204" t="n">
        <x:v>-16923821</x:v>
      </x:c>
      <x:c r="V86" s="204" t="n">
        <x:v>688850</x:v>
      </x:c>
      <x:c r="W86" s="204" t="n">
        <x:v>793728</x:v>
      </x:c>
      <x:c r="X86" s="204" t="n">
        <x:v>0</x:v>
      </x:c>
      <x:c r="Y86" s="204" t="n">
        <x:v>-17028699</x:v>
      </x:c>
      <x:c r="Z86" s="204" t="n">
        <x:v>60589323</x:v>
      </x:c>
      <x:c r="AA86" s="204" t="n">
        <x:v>61278173</x:v>
      </x:c>
      <x:c r="AB86" s="204" t="n">
        <x:f>Y86-(U86+V86-W86-X86)</x:f>
        <x:v>0</x:v>
      </x:c>
    </x:row>
    <x:row r="87">
      <x:c r="R87" t="str">
        <x:v>106190315</x:v>
      </x:c>
      <x:c r="S87" t="str">
        <x:v>GARFIELD MEDICAL CENTER</x:v>
      </x:c>
      <x:c r="T87" t="str">
        <x:v>Investor</x:v>
      </x:c>
      <x:c r="U87" s="204" t="n">
        <x:v>-19367755</x:v>
      </x:c>
      <x:c r="V87" s="204" t="n">
        <x:v>5186135</x:v>
      </x:c>
      <x:c r="W87" s="204" t="n">
        <x:v>0</x:v>
      </x:c>
      <x:c r="X87" s="204" t="n">
        <x:v>2935</x:v>
      </x:c>
      <x:c r="Y87" s="204" t="n">
        <x:v>-14184555</x:v>
      </x:c>
      <x:c r="Z87" s="204" t="n">
        <x:v>311478046</x:v>
      </x:c>
      <x:c r="AA87" s="204" t="n">
        <x:v>316664181</x:v>
      </x:c>
      <x:c r="AB87" s="204" t="n">
        <x:f>Y87-(U87+V87-W87-X87)</x:f>
        <x:v>0</x:v>
      </x:c>
    </x:row>
    <x:row r="88">
      <x:c r="R88" t="str">
        <x:v>106270777</x:v>
      </x:c>
      <x:c r="S88" t="str">
        <x:v>GEORGE L. MEE MEMORIAL HOSPITAL</x:v>
      </x:c>
      <x:c r="T88" t="str">
        <x:v>Non-Profit</x:v>
      </x:c>
      <x:c r="U88" s="204" t="n">
        <x:v>-692136</x:v>
      </x:c>
      <x:c r="V88" s="204" t="n">
        <x:v>549070</x:v>
      </x:c>
      <x:c r="W88" s="204" t="n">
        <x:v>0</x:v>
      </x:c>
      <x:c r="X88" s="204" t="n">
        <x:v>0</x:v>
      </x:c>
      <x:c r="Y88" s="204" t="n">
        <x:v>-143066</x:v>
      </x:c>
      <x:c r="Z88" s="204" t="n">
        <x:v>71912208</x:v>
      </x:c>
      <x:c r="AA88" s="204" t="n">
        <x:v>72461278</x:v>
      </x:c>
      <x:c r="AB88" s="204" t="n">
        <x:f>Y88-(U88+V88-W88-X88)</x:f>
        <x:v>0</x:v>
      </x:c>
    </x:row>
    <x:row r="89">
      <x:c r="R89" t="str">
        <x:v>106190522</x:v>
      </x:c>
      <x:c r="S89" t="str">
        <x:v>GLENDALE MEMORIAL HOSPITAL AND HEALTH CTR</x:v>
      </x:c>
      <x:c r="T89" t="str">
        <x:v>Non-Profit</x:v>
      </x:c>
      <x:c r="U89" s="204" t="n">
        <x:v>-43797832</x:v>
      </x:c>
      <x:c r="V89" s="204" t="n">
        <x:v>2993209</x:v>
      </x:c>
      <x:c r="W89" s="204" t="n">
        <x:v>981297</x:v>
      </x:c>
      <x:c r="X89" s="204" t="n">
        <x:v>0</x:v>
      </x:c>
      <x:c r="Y89" s="204" t="n">
        <x:v>-41785920</x:v>
      </x:c>
      <x:c r="Z89" s="204" t="n">
        <x:v>292798193</x:v>
      </x:c>
      <x:c r="AA89" s="204" t="n">
        <x:v>295791402</x:v>
      </x:c>
      <x:c r="AB89" s="204" t="n">
        <x:f>Y89-(U89+V89-W89-X89)</x:f>
        <x:v>0</x:v>
      </x:c>
    </x:row>
    <x:row r="90">
      <x:c r="R90" t="str">
        <x:v>106110889</x:v>
      </x:c>
      <x:c r="S90" t="str">
        <x:v>GLENN MEDICAL CENTER</x:v>
      </x:c>
      <x:c r="T90" t="str">
        <x:v>Investor</x:v>
      </x:c>
      <x:c r="U90" s="204" t="n">
        <x:v>-6990839</x:v>
      </x:c>
      <x:c r="V90" s="204" t="n">
        <x:v>2013365</x:v>
      </x:c>
      <x:c r="W90" s="204" t="n">
        <x:v>0</x:v>
      </x:c>
      <x:c r="X90" s="204" t="n">
        <x:v>0</x:v>
      </x:c>
      <x:c r="Y90" s="204" t="n">
        <x:v>-4977474</x:v>
      </x:c>
      <x:c r="Z90" s="204" t="n">
        <x:v>29160572</x:v>
      </x:c>
      <x:c r="AA90" s="204" t="n">
        <x:v>31173937</x:v>
      </x:c>
      <x:c r="AB90" s="204" t="n">
        <x:f>Y90-(U90+V90-W90-X90)</x:f>
        <x:v>0</x:v>
      </x:c>
    </x:row>
    <x:row r="91">
      <x:c r="R91" t="str">
        <x:v>106420483</x:v>
      </x:c>
      <x:c r="S91" t="str">
        <x:v>GOLETA VALLEY COTTAGE HOSPITAL</x:v>
      </x:c>
      <x:c r="T91" t="str">
        <x:v>Non-Profit</x:v>
      </x:c>
      <x:c r="U91" s="204" t="n">
        <x:v>24698267</x:v>
      </x:c>
      <x:c r="V91" s="204" t="n">
        <x:v>15933666</x:v>
      </x:c>
      <x:c r="W91" s="204" t="n">
        <x:v>106054</x:v>
      </x:c>
      <x:c r="X91" s="204" t="n">
        <x:v>0</x:v>
      </x:c>
      <x:c r="Y91" s="204" t="n">
        <x:v>40525879</x:v>
      </x:c>
      <x:c r="Z91" s="204" t="n">
        <x:v>130483804</x:v>
      </x:c>
      <x:c r="AA91" s="204" t="n">
        <x:v>146417470</x:v>
      </x:c>
      <x:c r="AB91" s="204" t="n">
        <x:f>Y91-(U91+V91-W91-X91)</x:f>
        <x:v>0</x:v>
      </x:c>
    </x:row>
    <x:row r="92">
      <x:c r="R92" t="str">
        <x:v>106150775</x:v>
      </x:c>
      <x:c r="S92" t="str">
        <x:v>GOOD SAMARITAN HOSPITAL - BAKERSFIELD</x:v>
      </x:c>
      <x:c r="T92" t="str">
        <x:v>Investor</x:v>
      </x:c>
      <x:c r="U92" s="204" t="n">
        <x:v>-67170</x:v>
      </x:c>
      <x:c r="V92" s="204" t="n">
        <x:v>1021709</x:v>
      </x:c>
      <x:c r="W92" s="204" t="n">
        <x:v>0</x:v>
      </x:c>
      <x:c r="X92" s="204" t="n">
        <x:v>0</x:v>
      </x:c>
      <x:c r="Y92" s="204" t="n">
        <x:v>954539</x:v>
      </x:c>
      <x:c r="Z92" s="204" t="n">
        <x:v>54900160</x:v>
      </x:c>
      <x:c r="AA92" s="204" t="n">
        <x:v>55921869</x:v>
      </x:c>
      <x:c r="AB92" s="204" t="n">
        <x:f>Y92-(U92+V92-W92-X92)</x:f>
        <x:v>0</x:v>
      </x:c>
    </x:row>
    <x:row r="93">
      <x:c r="R93" t="str">
        <x:v>106430779</x:v>
      </x:c>
      <x:c r="S93" t="str">
        <x:v>GOOD SAMARITAN HOSPITAL - SAN JOSE</x:v>
      </x:c>
      <x:c r="T93" t="str">
        <x:v>Investor</x:v>
      </x:c>
      <x:c r="U93" s="204" t="n">
        <x:v>105154929</x:v>
      </x:c>
      <x:c r="V93" s="204" t="n">
        <x:v>96597462</x:v>
      </x:c>
      <x:c r="W93" s="204" t="n">
        <x:v>0</x:v>
      </x:c>
      <x:c r="X93" s="204" t="n">
        <x:v>46846904</x:v>
      </x:c>
      <x:c r="Y93" s="204" t="n">
        <x:v>154905487</x:v>
      </x:c>
      <x:c r="Z93" s="204" t="n">
        <x:v>776170211</x:v>
      </x:c>
      <x:c r="AA93" s="204" t="n">
        <x:v>872767673</x:v>
      </x:c>
      <x:c r="AB93" s="204" t="n">
        <x:f>Y93-(U93+V93-W93-X93)</x:f>
        <x:v>0</x:v>
      </x:c>
    </x:row>
    <x:row r="94">
      <x:c r="R94" t="str">
        <x:v>106190352</x:v>
      </x:c>
      <x:c r="S94" t="str">
        <x:v>GREATER EL MONTE COMMUNITY HOSPITAL</x:v>
      </x:c>
      <x:c r="T94" t="str">
        <x:v>Investor</x:v>
      </x:c>
      <x:c r="U94" s="204" t="n">
        <x:v>-6521356</x:v>
      </x:c>
      <x:c r="V94" s="204" t="n">
        <x:v>634765</x:v>
      </x:c>
      <x:c r="W94" s="204" t="n">
        <x:v>0</x:v>
      </x:c>
      <x:c r="X94" s="204" t="n">
        <x:v>1600</x:v>
      </x:c>
      <x:c r="Y94" s="204" t="n">
        <x:v>-5888191</x:v>
      </x:c>
      <x:c r="Z94" s="204" t="n">
        <x:v>62650052</x:v>
      </x:c>
      <x:c r="AA94" s="204" t="n">
        <x:v>63284817</x:v>
      </x:c>
      <x:c r="AB94" s="204" t="n">
        <x:f>Y94-(U94+V94-W94-X94)</x:f>
        <x:v>0</x:v>
      </x:c>
    </x:row>
    <x:row r="95">
      <x:c r="R95" t="str">
        <x:v>106350784</x:v>
      </x:c>
      <x:c r="S95" t="str">
        <x:v>HAZEL HAWKINS MEMORIAL HOSPITAL</x:v>
      </x:c>
      <x:c r="T95" t="str">
        <x:v>District</x:v>
      </x:c>
      <x:c r="U95" s="204" t="n">
        <x:v>9799832</x:v>
      </x:c>
      <x:c r="V95" s="204" t="n">
        <x:v>5947613</x:v>
      </x:c>
      <x:c r="W95" s="204" t="n">
        <x:v>59573</x:v>
      </x:c>
      <x:c r="X95" s="204" t="n">
        <x:v>0</x:v>
      </x:c>
      <x:c r="Y95" s="204" t="n">
        <x:v>15687872</x:v>
      </x:c>
      <x:c r="Z95" s="204" t="n">
        <x:v>153406221</x:v>
      </x:c>
      <x:c r="AA95" s="204" t="n">
        <x:v>159353834</x:v>
      </x:c>
      <x:c r="AB95" s="204" t="n">
        <x:f>Y95-(U95+V95-W95-X95)</x:f>
        <x:v>0</x:v>
      </x:c>
    </x:row>
    <x:row r="96">
      <x:c r="R96" t="str">
        <x:v>106490964</x:v>
      </x:c>
      <x:c r="S96" t="str">
        <x:v>HEALDSBURG HOSPITAL</x:v>
      </x:c>
      <x:c r="T96" t="str">
        <x:v>Non-Profit</x:v>
      </x:c>
      <x:c r="U96" s="204" t="n">
        <x:v>-1891046</x:v>
      </x:c>
      <x:c r="V96" s="204" t="n">
        <x:v>2666812</x:v>
      </x:c>
      <x:c r="W96" s="204" t="n">
        <x:v>0</x:v>
      </x:c>
      <x:c r="X96" s="204" t="n">
        <x:v>0</x:v>
      </x:c>
      <x:c r="Y96" s="204" t="n">
        <x:v>775766</x:v>
      </x:c>
      <x:c r="Z96" s="204" t="n">
        <x:v>71616973</x:v>
      </x:c>
      <x:c r="AA96" s="204" t="n">
        <x:v>74283785</x:v>
      </x:c>
      <x:c r="AB96" s="204" t="n">
        <x:f>Y96-(U96+V96-W96-X96)</x:f>
        <x:v>0</x:v>
      </x:c>
    </x:row>
    <x:row r="97">
      <x:c r="R97" t="str">
        <x:v>106304159</x:v>
      </x:c>
      <x:c r="S97" t="str">
        <x:v>HEALTHBRIDGE CHILDREN'S HOSPITAL - ORANGE</x:v>
      </x:c>
      <x:c r="T97" t="str">
        <x:v>Investor</x:v>
      </x:c>
      <x:c r="U97" s="204" t="n">
        <x:v>1711029</x:v>
      </x:c>
      <x:c r="V97" s="204" t="n">
        <x:v>56015</x:v>
      </x:c>
      <x:c r="W97" s="204" t="n">
        <x:v>0</x:v>
      </x:c>
      <x:c r="X97" s="204" t="n">
        <x:v>0</x:v>
      </x:c>
      <x:c r="Y97" s="204" t="n">
        <x:v>1767044</x:v>
      </x:c>
      <x:c r="Z97" s="204" t="n">
        <x:v>16485964</x:v>
      </x:c>
      <x:c r="AA97" s="204" t="n">
        <x:v>16541979</x:v>
      </x:c>
      <x:c r="AB97" s="204" t="n">
        <x:f>Y97-(U97+V97-W97-X97)</x:f>
        <x:v>0</x:v>
      </x:c>
    </x:row>
    <x:row r="98">
      <x:c r="R98" t="str">
        <x:v>106331194</x:v>
      </x:c>
      <x:c r="S98" t="str">
        <x:v>HEMET GLOBAL MEDICAL CENTER</x:v>
      </x:c>
      <x:c r="T98" t="str">
        <x:v>Investor</x:v>
      </x:c>
      <x:c r="U98" s="204" t="n">
        <x:v>-5423452</x:v>
      </x:c>
      <x:c r="V98" s="204" t="n">
        <x:v>0</x:v>
      </x:c>
      <x:c r="W98" s="204" t="n">
        <x:v>0</x:v>
      </x:c>
      <x:c r="X98" s="204" t="n">
        <x:v>0</x:v>
      </x:c>
      <x:c r="Y98" s="204" t="n">
        <x:v>-5423452</x:v>
      </x:c>
      <x:c r="Z98" s="204" t="n">
        <x:v>180755273</x:v>
      </x:c>
      <x:c r="AA98" s="204" t="n">
        <x:v>180755273</x:v>
      </x:c>
      <x:c r="AB98" s="204" t="n">
        <x:f>Y98-(U98+V98-W98-X98)</x:f>
        <x:v>0</x:v>
      </x:c>
    </x:row>
    <x:row r="99">
      <x:c r="R99" t="str">
        <x:v>106190949</x:v>
      </x:c>
      <x:c r="S99" t="str">
        <x:v>HENRY MAYO NEWHALL HOSPITAL</x:v>
      </x:c>
      <x:c r="T99" t="str">
        <x:v>Non-Profit</x:v>
      </x:c>
      <x:c r="U99" s="204" t="n">
        <x:v>24622941</x:v>
      </x:c>
      <x:c r="V99" s="204" t="n">
        <x:v>37978210</x:v>
      </x:c>
      <x:c r="W99" s="204" t="n">
        <x:v>18263661</x:v>
      </x:c>
      <x:c r="X99" s="204" t="n">
        <x:v>0</x:v>
      </x:c>
      <x:c r="Y99" s="204" t="n">
        <x:v>44337490</x:v>
      </x:c>
      <x:c r="Z99" s="204" t="n">
        <x:v>437738932</x:v>
      </x:c>
      <x:c r="AA99" s="204" t="n">
        <x:v>475717142</x:v>
      </x:c>
      <x:c r="AB99" s="204" t="n">
        <x:f>Y99-(U99+V99-W99-X99)</x:f>
        <x:v>0</x:v>
      </x:c>
    </x:row>
    <x:row r="100">
      <x:c r="R100" t="str">
        <x:v>106362041</x:v>
      </x:c>
      <x:c r="S100" t="str">
        <x:v>HI-DESERT MEDICAL CENTER</x:v>
      </x:c>
      <x:c r="T100" t="str">
        <x:v>Investor</x:v>
      </x:c>
      <x:c r="U100" s="204" t="n">
        <x:v>8575652</x:v>
      </x:c>
      <x:c r="V100" s="204" t="n">
        <x:v>41865</x:v>
      </x:c>
      <x:c r="W100" s="204" t="n">
        <x:v>49180</x:v>
      </x:c>
      <x:c r="X100" s="204" t="n">
        <x:v>0</x:v>
      </x:c>
      <x:c r="Y100" s="204" t="n">
        <x:v>8568337</x:v>
      </x:c>
      <x:c r="Z100" s="204" t="n">
        <x:v>95600061</x:v>
      </x:c>
      <x:c r="AA100" s="204" t="n">
        <x:v>95641926</x:v>
      </x:c>
      <x:c r="AB100" s="204" t="n">
        <x:f>Y100-(U100+V100-W100-X100)</x:f>
        <x:v>0</x:v>
      </x:c>
    </x:row>
    <x:row r="101">
      <x:c r="R101" t="str">
        <x:v>106010846</x:v>
      </x:c>
      <x:c r="S101" t="str">
        <x:v>HIGHLAND HOSPITAL</x:v>
      </x:c>
      <x:c r="T101" t="str">
        <x:v>City/County</x:v>
      </x:c>
      <x:c r="U101" s="204" t="n">
        <x:v>-522658773</x:v>
      </x:c>
      <x:c r="V101" s="204" t="n">
        <x:v>533347914</x:v>
      </x:c>
      <x:c r="W101" s="204" t="n">
        <x:v>0</x:v>
      </x:c>
      <x:c r="X101" s="204" t="n">
        <x:v>0</x:v>
      </x:c>
      <x:c r="Y101" s="204" t="n">
        <x:v>10689141</x:v>
      </x:c>
      <x:c r="Z101" s="204" t="n">
        <x:v>719938130</x:v>
      </x:c>
      <x:c r="AA101" s="204" t="n">
        <x:v>1253286044</x:v>
      </x:c>
      <x:c r="AB101" s="204" t="n">
        <x:f>Y101-(U101+V101-W101-X101)</x:f>
        <x:v>0</x:v>
      </x:c>
    </x:row>
    <x:row r="102">
      <x:c r="R102" t="str">
        <x:v>106301205</x:v>
      </x:c>
      <x:c r="S102" t="str">
        <x:v>HOAG MEMORIAL HOSPITAL PRESBYTERIAN</x:v>
      </x:c>
      <x:c r="T102" t="str">
        <x:v>Non-Profit</x:v>
      </x:c>
      <x:c r="U102" s="204" t="n">
        <x:v>27115892</x:v>
      </x:c>
      <x:c r="V102" s="204" t="n">
        <x:v>352746893</x:v>
      </x:c>
      <x:c r="W102" s="204" t="n">
        <x:v>14058865</x:v>
      </x:c>
      <x:c r="X102" s="204" t="n">
        <x:v>0</x:v>
      </x:c>
      <x:c r="Y102" s="204" t="n">
        <x:v>365803920</x:v>
      </x:c>
      <x:c r="Z102" s="204" t="n">
        <x:v>1823239664</x:v>
      </x:c>
      <x:c r="AA102" s="204" t="n">
        <x:v>2175986557</x:v>
      </x:c>
      <x:c r="AB102" s="204" t="n">
        <x:f>Y102-(U102+V102-W102-X102)</x:f>
        <x:v>0</x:v>
      </x:c>
    </x:row>
    <x:row r="103">
      <x:c r="R103" t="str">
        <x:v>106190382</x:v>
      </x:c>
      <x:c r="S103" t="str">
        <x:v>HOLLYWOOD PRESBYTERIAN MEDICAL CENTER</x:v>
      </x:c>
      <x:c r="T103" t="str">
        <x:v>Investor</x:v>
      </x:c>
      <x:c r="U103" s="204" t="n">
        <x:v>-17307387</x:v>
      </x:c>
      <x:c r="V103" s="204" t="n">
        <x:v>4048024</x:v>
      </x:c>
      <x:c r="W103" s="204" t="n">
        <x:v>365033</x:v>
      </x:c>
      <x:c r="X103" s="204" t="n">
        <x:v>0</x:v>
      </x:c>
      <x:c r="Y103" s="204" t="n">
        <x:v>-13624396</x:v>
      </x:c>
      <x:c r="Z103" s="204" t="n">
        <x:v>505929112</x:v>
      </x:c>
      <x:c r="AA103" s="204" t="n">
        <x:v>509977136</x:v>
      </x:c>
      <x:c r="AB103" s="204" t="n">
        <x:f>Y103-(U103+V103-W103-X103)</x:f>
        <x:v>0</x:v>
      </x:c>
    </x:row>
    <x:row r="104">
      <x:c r="R104" t="str">
        <x:v>106301209</x:v>
      </x:c>
      <x:c r="S104" t="str">
        <x:v>HUNTINGTON BEACH HOSPITAL</x:v>
      </x:c>
      <x:c r="T104" t="str">
        <x:v>Non-Profit</x:v>
      </x:c>
      <x:c r="U104" s="204" t="n">
        <x:v>-10566682</x:v>
      </x:c>
      <x:c r="V104" s="204" t="n">
        <x:v>0</x:v>
      </x:c>
      <x:c r="W104" s="204" t="n">
        <x:v>120157</x:v>
      </x:c>
      <x:c r="X104" s="204" t="n">
        <x:v>0</x:v>
      </x:c>
      <x:c r="Y104" s="204" t="n">
        <x:v>-10686839</x:v>
      </x:c>
      <x:c r="Z104" s="204" t="n">
        <x:v>65417901</x:v>
      </x:c>
      <x:c r="AA104" s="204" t="n">
        <x:v>65417901</x:v>
      </x:c>
      <x:c r="AB104" s="204" t="n">
        <x:f>Y104-(U104+V104-W104-X104)</x:f>
        <x:v>0</x:v>
      </x:c>
    </x:row>
    <x:row r="105">
      <x:c r="R105" t="str">
        <x:v>106190400</x:v>
      </x:c>
      <x:c r="S105" t="str">
        <x:v>HUNTINGTON HOSPITAL</x:v>
      </x:c>
      <x:c r="T105" t="str">
        <x:v>Non-Profit</x:v>
      </x:c>
      <x:c r="U105" s="204" t="n">
        <x:v>-45840413</x:v>
      </x:c>
      <x:c r="V105" s="204" t="n">
        <x:v>43396037</x:v>
      </x:c>
      <x:c r="W105" s="204" t="n">
        <x:v>9703164</x:v>
      </x:c>
      <x:c r="X105" s="204" t="n">
        <x:v>0</x:v>
      </x:c>
      <x:c r="Y105" s="204" t="n">
        <x:v>-12147540</x:v>
      </x:c>
      <x:c r="Z105" s="204" t="n">
        <x:v>808548379</x:v>
      </x:c>
      <x:c r="AA105" s="204" t="n">
        <x:v>851944416</x:v>
      </x:c>
      <x:c r="AB105" s="204" t="n">
        <x:f>Y105-(U105+V105-W105-X105)</x:f>
        <x:v>0</x:v>
      </x:c>
    </x:row>
    <x:row r="106">
      <x:c r="R106" t="str">
        <x:v>106121031</x:v>
      </x:c>
      <x:c r="S106" t="str">
        <x:v>JEROLD PHELPS COMMUNITY HOSPITAL</x:v>
      </x:c>
      <x:c r="T106" t="str">
        <x:v>District</x:v>
      </x:c>
      <x:c r="U106" s="204" t="n">
        <x:v>-4853329</x:v>
      </x:c>
      <x:c r="V106" s="204" t="n">
        <x:v>13310175</x:v>
      </x:c>
      <x:c r="W106" s="204" t="n">
        <x:v>398046</x:v>
      </x:c>
      <x:c r="X106" s="204" t="n">
        <x:v>0</x:v>
      </x:c>
      <x:c r="Y106" s="204" t="n">
        <x:v>8058800</x:v>
      </x:c>
      <x:c r="Z106" s="204" t="n">
        <x:v>22306818</x:v>
      </x:c>
      <x:c r="AA106" s="204" t="n">
        <x:v>35616993</x:v>
      </x:c>
      <x:c r="AB106" s="204" t="n">
        <x:f>Y106-(U106+V106-W106-X106)</x:f>
        <x:v>0</x:v>
      </x:c>
    </x:row>
    <x:row r="107">
      <x:c r="R107" t="str">
        <x:v>106220733</x:v>
      </x:c>
      <x:c r="S107" t="str">
        <x:v>JOHN C. FREMONT HEALTHCARE DISTRICT</x:v>
      </x:c>
      <x:c r="T107" t="str">
        <x:v>District</x:v>
      </x:c>
      <x:c r="U107" s="204" t="n">
        <x:v>-7755787</x:v>
      </x:c>
      <x:c r="V107" s="204" t="n">
        <x:v>9209299</x:v>
      </x:c>
      <x:c r="W107" s="204" t="n">
        <x:v>0</x:v>
      </x:c>
      <x:c r="X107" s="204" t="n">
        <x:v>0</x:v>
      </x:c>
      <x:c r="Y107" s="204" t="n">
        <x:v>1453512</x:v>
      </x:c>
      <x:c r="Z107" s="204" t="n">
        <x:v>31061030</x:v>
      </x:c>
      <x:c r="AA107" s="204" t="n">
        <x:v>40270329</x:v>
      </x:c>
      <x:c r="AB107" s="204" t="n">
        <x:f>Y107-(U107+V107-W107-X107)</x:f>
        <x:v>0</x:v>
      </x:c>
    </x:row>
    <x:row r="108">
      <x:c r="R108" t="str">
        <x:v>106331216</x:v>
      </x:c>
      <x:c r="S108" t="str">
        <x:v>JOHN F. KENNEDY MEMORIAL HOSPITAL</x:v>
      </x:c>
      <x:c r="T108" t="str">
        <x:v>Investor</x:v>
      </x:c>
      <x:c r="U108" s="204" t="n">
        <x:v>-2927451</x:v>
      </x:c>
      <x:c r="V108" s="204" t="n">
        <x:v>6407</x:v>
      </x:c>
      <x:c r="W108" s="204" t="n">
        <x:v>0</x:v>
      </x:c>
      <x:c r="X108" s="204" t="n">
        <x:v>0</x:v>
      </x:c>
      <x:c r="Y108" s="204" t="n">
        <x:v>-2921044</x:v>
      </x:c>
      <x:c r="Z108" s="204" t="n">
        <x:v>153855376</x:v>
      </x:c>
      <x:c r="AA108" s="204" t="n">
        <x:v>153861783</x:v>
      </x:c>
      <x:c r="AB108" s="204" t="n">
        <x:f>Y108-(U108+V108-W108-X108)</x:f>
        <x:v>0</x:v>
      </x:c>
    </x:row>
    <x:row r="109">
      <x:c r="R109" t="str">
        <x:v>106071018</x:v>
      </x:c>
      <x:c r="S109" t="str">
        <x:v>JOHN MUIR MEDICAL CENTER - CONCORD CAMPUS</x:v>
      </x:c>
      <x:c r="T109" t="str">
        <x:v>Non-Profit</x:v>
      </x:c>
      <x:c r="U109" s="204" t="n">
        <x:v>12499431</x:v>
      </x:c>
      <x:c r="V109" s="204" t="n">
        <x:v>5983060</x:v>
      </x:c>
      <x:c r="W109" s="204" t="n">
        <x:v>3727369</x:v>
      </x:c>
      <x:c r="X109" s="204" t="n">
        <x:v>0</x:v>
      </x:c>
      <x:c r="Y109" s="204" t="n">
        <x:v>14755122</x:v>
      </x:c>
      <x:c r="Z109" s="204" t="n">
        <x:v>700744540</x:v>
      </x:c>
      <x:c r="AA109" s="204" t="n">
        <x:v>706727600</x:v>
      </x:c>
      <x:c r="AB109" s="204" t="n">
        <x:f>Y109-(U109+V109-W109-X109)</x:f>
        <x:v>0</x:v>
      </x:c>
    </x:row>
    <x:row r="110">
      <x:c r="R110" t="str">
        <x:v>106070988</x:v>
      </x:c>
      <x:c r="S110" t="str">
        <x:v>JOHN MUIR MEDICAL CENTER - WALNUT CREEK</x:v>
      </x:c>
      <x:c r="T110" t="str">
        <x:v>Non-Profit</x:v>
      </x:c>
      <x:c r="U110" s="204" t="n">
        <x:v>40438680</x:v>
      </x:c>
      <x:c r="V110" s="204" t="n">
        <x:v>70049315</x:v>
      </x:c>
      <x:c r="W110" s="204" t="n">
        <x:v>23233032</x:v>
      </x:c>
      <x:c r="X110" s="204" t="n">
        <x:v>0</x:v>
      </x:c>
      <x:c r="Y110" s="204" t="n">
        <x:v>87254963</x:v>
      </x:c>
      <x:c r="Z110" s="204" t="n">
        <x:v>1201582185</x:v>
      </x:c>
      <x:c r="AA110" s="204" t="n">
        <x:v>1271631500</x:v>
      </x:c>
      <x:c r="AB110" s="204" t="n">
        <x:f>Y110-(U110+V110-W110-X110)</x:f>
        <x:v>0</x:v>
      </x:c>
    </x:row>
    <x:row r="111">
      <x:c r="R111" t="str">
        <x:v>106540734</x:v>
      </x:c>
      <x:c r="S111" t="str">
        <x:v>KAWEAH DELTA MEDICAL CENTER</x:v>
      </x:c>
      <x:c r="T111" t="str">
        <x:v>District</x:v>
      </x:c>
      <x:c r="U111" s="204" t="n">
        <x:v>-8473506</x:v>
      </x:c>
      <x:c r="V111" s="204" t="n">
        <x:v>42791123</x:v>
      </x:c>
      <x:c r="W111" s="204" t="n">
        <x:v>12960790</x:v>
      </x:c>
      <x:c r="X111" s="204" t="n">
        <x:v>0</x:v>
      </x:c>
      <x:c r="Y111" s="204" t="n">
        <x:v>21356827</x:v>
      </x:c>
      <x:c r="Z111" s="204" t="n">
        <x:v>848829167</x:v>
      </x:c>
      <x:c r="AA111" s="204" t="n">
        <x:v>891620290</x:v>
      </x:c>
      <x:c r="AB111" s="204" t="n">
        <x:f>Y111-(U111+V111-W111-X111)</x:f>
        <x:v>0</x:v>
      </x:c>
    </x:row>
    <x:row r="112">
      <x:c r="R112" t="str">
        <x:v>106194219</x:v>
      </x:c>
      <x:c r="S112" t="str">
        <x:v>KECK HOSPITAL OF USC</x:v>
      </x:c>
      <x:c r="T112" t="str">
        <x:v>Non-Profit</x:v>
      </x:c>
      <x:c r="U112" s="204" t="n">
        <x:v>-28756162</x:v>
      </x:c>
      <x:c r="V112" s="204" t="n">
        <x:v>0</x:v>
      </x:c>
      <x:c r="W112" s="204" t="n">
        <x:v>0</x:v>
      </x:c>
      <x:c r="X112" s="204" t="n">
        <x:v>0</x:v>
      </x:c>
      <x:c r="Y112" s="204" t="n">
        <x:v>-28756162</x:v>
      </x:c>
      <x:c r="Z112" s="204" t="n">
        <x:v>1619258709</x:v>
      </x:c>
      <x:c r="AA112" s="204" t="n">
        <x:v>1619258709</x:v>
      </x:c>
      <x:c r="AB112" s="204" t="n">
        <x:f>Y112-(U112+V112-W112-X112)</x:f>
        <x:v>0</x:v>
      </x:c>
    </x:row>
    <x:row r="113">
      <x:c r="R113" t="str">
        <x:v>106150736</x:v>
      </x:c>
      <x:c r="S113" t="str">
        <x:v>KERN MEDICAL CENTER</x:v>
      </x:c>
      <x:c r="T113" t="str">
        <x:v>City/County</x:v>
      </x:c>
      <x:c r="U113" s="204" t="n">
        <x:v>-31851865</x:v>
      </x:c>
      <x:c r="V113" s="204" t="n">
        <x:v>37733916</x:v>
      </x:c>
      <x:c r="W113" s="204" t="n">
        <x:v>0</x:v>
      </x:c>
      <x:c r="X113" s="204" t="n">
        <x:v>0</x:v>
      </x:c>
      <x:c r="Y113" s="204" t="n">
        <x:v>5882051</x:v>
      </x:c>
      <x:c r="Z113" s="204" t="n">
        <x:v>508344525</x:v>
      </x:c>
      <x:c r="AA113" s="204" t="n">
        <x:v>546078441</x:v>
      </x:c>
      <x:c r="AB113" s="204" t="n">
        <x:f>Y113-(U113+V113-W113-X113)</x:f>
        <x:v>0</x:v>
      </x:c>
    </x:row>
    <x:row r="114">
      <x:c r="R114" t="str">
        <x:v>106150737</x:v>
      </x:c>
      <x:c r="S114" t="str">
        <x:v>KERN VALLEY HOSPITAL DISTRICT</x:v>
      </x:c>
      <x:c r="T114" t="str">
        <x:v>District</x:v>
      </x:c>
      <x:c r="U114" s="204" t="n">
        <x:v>-2565917</x:v>
      </x:c>
      <x:c r="V114" s="204" t="n">
        <x:v>5891574</x:v>
      </x:c>
      <x:c r="W114" s="204" t="n">
        <x:v>3472144</x:v>
      </x:c>
      <x:c r="X114" s="204" t="n">
        <x:v>0</x:v>
      </x:c>
      <x:c r="Y114" s="204" t="n">
        <x:v>-146487</x:v>
      </x:c>
      <x:c r="Z114" s="204" t="n">
        <x:v>31795676</x:v>
      </x:c>
      <x:c r="AA114" s="204" t="n">
        <x:v>37687250</x:v>
      </x:c>
      <x:c r="AB114" s="204" t="n">
        <x:f>Y114-(U114+V114-W114-X114)</x:f>
        <x:v>0</x:v>
      </x:c>
    </x:row>
    <x:row r="115">
      <x:c r="R115" t="str">
        <x:v>106190049</x:v>
      </x:c>
      <x:c r="S115" t="str">
        <x:v>KINDRED HOSPITAL - BALDWIN PARK</x:v>
      </x:c>
      <x:c r="T115" t="str">
        <x:v>Investor</x:v>
      </x:c>
      <x:c r="U115" s="204" t="n">
        <x:v>14070489</x:v>
      </x:c>
      <x:c r="V115" s="204" t="n">
        <x:v>94250</x:v>
      </x:c>
      <x:c r="W115" s="204" t="n">
        <x:v>0</x:v>
      </x:c>
      <x:c r="X115" s="204" t="n">
        <x:v>15112</x:v>
      </x:c>
      <x:c r="Y115" s="204" t="n">
        <x:v>14149627</x:v>
      </x:c>
      <x:c r="Z115" s="204" t="n">
        <x:v>66606798</x:v>
      </x:c>
      <x:c r="AA115" s="204" t="n">
        <x:v>66701048</x:v>
      </x:c>
      <x:c r="AB115" s="204" t="n">
        <x:f>Y115-(U115+V115-W115-X115)</x:f>
        <x:v>0</x:v>
      </x:c>
    </x:row>
    <x:row r="116">
      <x:c r="R116" t="str">
        <x:v>106301127</x:v>
      </x:c>
      <x:c r="S116" t="str">
        <x:v>KINDRED HOSPITAL - BREA</x:v>
      </x:c>
      <x:c r="T116" t="str">
        <x:v>Investor</x:v>
      </x:c>
      <x:c r="U116" s="204" t="n">
        <x:v>692202</x:v>
      </x:c>
      <x:c r="V116" s="204" t="n">
        <x:v>26000</x:v>
      </x:c>
      <x:c r="W116" s="204" t="n">
        <x:v>0</x:v>
      </x:c>
      <x:c r="X116" s="204" t="n">
        <x:v>11164</x:v>
      </x:c>
      <x:c r="Y116" s="204" t="n">
        <x:v>707038</x:v>
      </x:c>
      <x:c r="Z116" s="204" t="n">
        <x:v>49649518</x:v>
      </x:c>
      <x:c r="AA116" s="204" t="n">
        <x:v>49675518</x:v>
      </x:c>
      <x:c r="AB116" s="204" t="n">
        <x:f>Y116-(U116+V116-W116-X116)</x:f>
        <x:v>0</x:v>
      </x:c>
    </x:row>
    <x:row r="117">
      <x:c r="R117" t="str">
        <x:v>106190449</x:v>
      </x:c>
      <x:c r="S117" t="str">
        <x:v>KINDRED HOSPITAL - LA MIRADA</x:v>
      </x:c>
      <x:c r="T117" t="str">
        <x:v>Investor</x:v>
      </x:c>
      <x:c r="U117" s="204" t="n">
        <x:v>2977398</x:v>
      </x:c>
      <x:c r="V117" s="204" t="n">
        <x:v>569892</x:v>
      </x:c>
      <x:c r="W117" s="204" t="n">
        <x:v>0</x:v>
      </x:c>
      <x:c r="X117" s="204" t="n">
        <x:v>27246</x:v>
      </x:c>
      <x:c r="Y117" s="204" t="n">
        <x:v>3520044</x:v>
      </x:c>
      <x:c r="Z117" s="204" t="n">
        <x:v>113796539</x:v>
      </x:c>
      <x:c r="AA117" s="204" t="n">
        <x:v>114366431</x:v>
      </x:c>
      <x:c r="AB117" s="204" t="n">
        <x:f>Y117-(U117+V117-W117-X117)</x:f>
        <x:v>0</x:v>
      </x:c>
    </x:row>
    <x:row r="118">
      <x:c r="R118" t="str">
        <x:v>106190305</x:v>
      </x:c>
      <x:c r="S118" t="str">
        <x:v>KINDRED HOSPITAL - LOS ANGELES</x:v>
      </x:c>
      <x:c r="T118" t="str">
        <x:v>Investor</x:v>
      </x:c>
      <x:c r="U118" s="204" t="n">
        <x:v>1364309</x:v>
      </x:c>
      <x:c r="V118" s="204" t="n">
        <x:v>263506</x:v>
      </x:c>
      <x:c r="W118" s="204" t="n">
        <x:v>0</x:v>
      </x:c>
      <x:c r="X118" s="204" t="n">
        <x:v>11329</x:v>
      </x:c>
      <x:c r="Y118" s="204" t="n">
        <x:v>1616486</x:v>
      </x:c>
      <x:c r="Z118" s="204" t="n">
        <x:v>44508104</x:v>
      </x:c>
      <x:c r="AA118" s="204" t="n">
        <x:v>44771610</x:v>
      </x:c>
      <x:c r="AB118" s="204" t="n">
        <x:f>Y118-(U118+V118-W118-X118)</x:f>
        <x:v>0</x:v>
      </x:c>
    </x:row>
    <x:row r="119">
      <x:c r="R119" t="str">
        <x:v>106361274</x:v>
      </x:c>
      <x:c r="S119" t="str">
        <x:v>KINDRED HOSPITAL - ONTARIO</x:v>
      </x:c>
      <x:c r="T119" t="str">
        <x:v>Investor</x:v>
      </x:c>
      <x:c r="U119" s="204" t="n">
        <x:v>-3662177</x:v>
      </x:c>
      <x:c r="V119" s="204" t="n">
        <x:v>252206</x:v>
      </x:c>
      <x:c r="W119" s="204" t="n">
        <x:v>0</x:v>
      </x:c>
      <x:c r="X119" s="204" t="n">
        <x:v>11086</x:v>
      </x:c>
      <x:c r="Y119" s="204" t="n">
        <x:v>-3421057</x:v>
      </x:c>
      <x:c r="Z119" s="204" t="n">
        <x:v>58949980</x:v>
      </x:c>
      <x:c r="AA119" s="204" t="n">
        <x:v>59202186</x:v>
      </x:c>
      <x:c r="AB119" s="204" t="n">
        <x:f>Y119-(U119+V119-W119-X119)</x:f>
        <x:v>0</x:v>
      </x:c>
    </x:row>
    <x:row r="120">
      <x:c r="R120" t="str">
        <x:v>106190599</x:v>
      </x:c>
      <x:c r="S120" t="str">
        <x:v>KINDRED HOSPITAL - PARAMOUNT</x:v>
      </x:c>
      <x:c r="T120" t="str">
        <x:v>Investor</x:v>
      </x:c>
      <x:c r="U120" s="204" t="n">
        <x:v>4262678</x:v>
      </x:c>
      <x:c r="V120" s="204" t="n">
        <x:v>564603</x:v>
      </x:c>
      <x:c r="W120" s="204" t="n">
        <x:v>800401</x:v>
      </x:c>
      <x:c r="X120" s="204" t="n">
        <x:v>18002</x:v>
      </x:c>
      <x:c r="Y120" s="204" t="n">
        <x:v>4008878</x:v>
      </x:c>
      <x:c r="Z120" s="204" t="n">
        <x:v>74102607</x:v>
      </x:c>
      <x:c r="AA120" s="204" t="n">
        <x:v>74667210</x:v>
      </x:c>
      <x:c r="AB120" s="204" t="n">
        <x:f>Y120-(U120+V120-W120-X120)</x:f>
        <x:v>0</x:v>
      </x:c>
    </x:row>
    <x:row r="121">
      <x:c r="R121" t="str">
        <x:v>106364188</x:v>
      </x:c>
      <x:c r="S121" t="str">
        <x:v>KINDRED HOSPITAL - RANCHO</x:v>
      </x:c>
      <x:c r="T121" t="str">
        <x:v>Investor</x:v>
      </x:c>
      <x:c r="U121" s="204" t="n">
        <x:v>2195127</x:v>
      </x:c>
      <x:c r="V121" s="204" t="n">
        <x:v>570281</x:v>
      </x:c>
      <x:c r="W121" s="204" t="n">
        <x:v>116819</x:v>
      </x:c>
      <x:c r="X121" s="204" t="n">
        <x:v>15112</x:v>
      </x:c>
      <x:c r="Y121" s="204" t="n">
        <x:v>2633477</x:v>
      </x:c>
      <x:c r="Z121" s="204" t="n">
        <x:v>44757804</x:v>
      </x:c>
      <x:c r="AA121" s="204" t="n">
        <x:v>45328085</x:v>
      </x:c>
      <x:c r="AB121" s="204" t="n">
        <x:f>Y121-(U121+V121-W121-X121)</x:f>
        <x:v>0</x:v>
      </x:c>
    </x:row>
    <x:row r="122">
      <x:c r="R122" t="str">
        <x:v>106332172</x:v>
      </x:c>
      <x:c r="S122" t="str">
        <x:v>KINDRED HOSPITAL - RIVERSIDE</x:v>
      </x:c>
      <x:c r="T122" t="str">
        <x:v>Investor</x:v>
      </x:c>
      <x:c r="U122" s="204" t="n">
        <x:v>622429</x:v>
      </x:c>
      <x:c r="V122" s="204" t="n">
        <x:v>145179</x:v>
      </x:c>
      <x:c r="W122" s="204" t="n">
        <x:v>0</x:v>
      </x:c>
      <x:c r="X122" s="204" t="n">
        <x:v>15112</x:v>
      </x:c>
      <x:c r="Y122" s="204" t="n">
        <x:v>752496</x:v>
      </x:c>
      <x:c r="Z122" s="204" t="n">
        <x:v>31713481</x:v>
      </x:c>
      <x:c r="AA122" s="204" t="n">
        <x:v>31858660</x:v>
      </x:c>
      <x:c r="AB122" s="204" t="n">
        <x:f>Y122-(U122+V122-W122-X122)</x:f>
        <x:v>0</x:v>
      </x:c>
    </x:row>
    <x:row r="123">
      <x:c r="R123" t="str">
        <x:v>106370721</x:v>
      </x:c>
      <x:c r="S123" t="str">
        <x:v>KINDRED HOSPITAL - SAN DIEGO</x:v>
      </x:c>
      <x:c r="T123" t="str">
        <x:v>Investor</x:v>
      </x:c>
      <x:c r="U123" s="204" t="n">
        <x:v>-4371610</x:v>
      </x:c>
      <x:c r="V123" s="204" t="n">
        <x:v>25180</x:v>
      </x:c>
      <x:c r="W123" s="204" t="n">
        <x:v>264</x:v>
      </x:c>
      <x:c r="X123" s="204" t="n">
        <x:v>8009</x:v>
      </x:c>
      <x:c r="Y123" s="204" t="n">
        <x:v>-4354703</x:v>
      </x:c>
      <x:c r="Z123" s="204" t="n">
        <x:v>39542645</x:v>
      </x:c>
      <x:c r="AA123" s="204" t="n">
        <x:v>39567825</x:v>
      </x:c>
      <x:c r="AB123" s="204" t="n">
        <x:f>Y123-(U123+V123-W123-X123)</x:f>
        <x:v>0</x:v>
      </x:c>
    </x:row>
    <x:row r="124">
      <x:c r="R124" t="str">
        <x:v>106010887</x:v>
      </x:c>
      <x:c r="S124" t="str">
        <x:v>KINDRED HOSPITAL - SAN FRANCISCO BAY AREA</x:v>
      </x:c>
      <x:c r="T124" t="str">
        <x:v>Investor</x:v>
      </x:c>
      <x:c r="U124" s="204" t="n">
        <x:v>-1722141</x:v>
      </x:c>
      <x:c r="V124" s="204" t="n">
        <x:v>115701</x:v>
      </x:c>
      <x:c r="W124" s="204" t="n">
        <x:v>0</x:v>
      </x:c>
      <x:c r="X124" s="204" t="n">
        <x:v>11031</x:v>
      </x:c>
      <x:c r="Y124" s="204" t="n">
        <x:v>-1617471</x:v>
      </x:c>
      <x:c r="Z124" s="204" t="n">
        <x:v>66556797</x:v>
      </x:c>
      <x:c r="AA124" s="204" t="n">
        <x:v>66672498</x:v>
      </x:c>
      <x:c r="AB124" s="204" t="n">
        <x:f>Y124-(U124+V124-W124-X124)</x:f>
        <x:v>0</x:v>
      </x:c>
    </x:row>
    <x:row r="125">
      <x:c r="R125" t="str">
        <x:v>106190196</x:v>
      </x:c>
      <x:c r="S125" t="str">
        <x:v>KINDRED HOSPITAL - SOUTH BAY</x:v>
      </x:c>
      <x:c r="T125" t="str">
        <x:v>Investor</x:v>
      </x:c>
      <x:c r="U125" s="204" t="n">
        <x:v>-3991639</x:v>
      </x:c>
      <x:c r="V125" s="204" t="n">
        <x:v>33289</x:v>
      </x:c>
      <x:c r="W125" s="204" t="n">
        <x:v>0</x:v>
      </x:c>
      <x:c r="X125" s="204" t="n">
        <x:v>15112</x:v>
      </x:c>
      <x:c r="Y125" s="204" t="n">
        <x:v>-3973462</x:v>
      </x:c>
      <x:c r="Z125" s="204" t="n">
        <x:v>33742449</x:v>
      </x:c>
      <x:c r="AA125" s="204" t="n">
        <x:v>33775738</x:v>
      </x:c>
      <x:c r="AB125" s="204" t="n">
        <x:f>Y125-(U125+V125-W125-X125)</x:f>
        <x:v>0</x:v>
      </x:c>
    </x:row>
    <x:row r="126">
      <x:c r="R126" t="str">
        <x:v>106301380</x:v>
      </x:c>
      <x:c r="S126" t="str">
        <x:v>KINDRED HOSPITAL - WESTMINSTER</x:v>
      </x:c>
      <x:c r="T126" t="str">
        <x:v>Investor</x:v>
      </x:c>
      <x:c r="U126" s="204" t="n">
        <x:v>-3945053</x:v>
      </x:c>
      <x:c r="V126" s="204" t="n">
        <x:v>316149</x:v>
      </x:c>
      <x:c r="W126" s="204" t="n">
        <x:v>129</x:v>
      </x:c>
      <x:c r="X126" s="204" t="n">
        <x:v>14071</x:v>
      </x:c>
      <x:c r="Y126" s="204" t="n">
        <x:v>-3643104</x:v>
      </x:c>
      <x:c r="Z126" s="204" t="n">
        <x:v>63221464</x:v>
      </x:c>
      <x:c r="AA126" s="204" t="n">
        <x:v>63537613</x:v>
      </x:c>
      <x:c r="AB126" s="204" t="n">
        <x:f>Y126-(U126+V126-W126-X126)</x:f>
        <x:v>0</x:v>
      </x:c>
    </x:row>
    <x:row r="127">
      <x:c r="R127" t="str">
        <x:v>106190661</x:v>
      </x:c>
      <x:c r="S127" t="str">
        <x:v>L.A. DOWNTOWN MEDICAL CENTER</x:v>
      </x:c>
      <x:c r="T127" t="str">
        <x:v>Investor</x:v>
      </x:c>
      <x:c r="U127" s="204" t="n">
        <x:v>23927599</x:v>
      </x:c>
      <x:c r="V127" s="204" t="n">
        <x:v>3633820</x:v>
      </x:c>
      <x:c r="W127" s="204" t="n">
        <x:v>77571</x:v>
      </x:c>
      <x:c r="X127" s="204" t="n">
        <x:v>499965</x:v>
      </x:c>
      <x:c r="Y127" s="204" t="n">
        <x:v>26983883</x:v>
      </x:c>
      <x:c r="Z127" s="204" t="n">
        <x:v>147360907</x:v>
      </x:c>
      <x:c r="AA127" s="204" t="n">
        <x:v>150994727</x:v>
      </x:c>
      <x:c r="AB127" s="204" t="n">
        <x:f>Y127-(U127+V127-W127-X127)</x:f>
        <x:v>0</x:v>
      </x:c>
    </x:row>
    <x:row r="128">
      <x:c r="R128" t="str">
        <x:v>106301234</x:v>
      </x:c>
      <x:c r="S128" t="str">
        <x:v>LA PALMA INTERCOMMUNITY HOSPITAL</x:v>
      </x:c>
      <x:c r="T128" t="str">
        <x:v>Non-Profit</x:v>
      </x:c>
      <x:c r="U128" s="204" t="n">
        <x:v>190861</x:v>
      </x:c>
      <x:c r="V128" s="204" t="n">
        <x:v>0</x:v>
      </x:c>
      <x:c r="W128" s="204" t="n">
        <x:v>104680</x:v>
      </x:c>
      <x:c r="X128" s="204" t="n">
        <x:v>0</x:v>
      </x:c>
      <x:c r="Y128" s="204" t="n">
        <x:v>86181</x:v>
      </x:c>
      <x:c r="Z128" s="204" t="n">
        <x:v>66479897</x:v>
      </x:c>
      <x:c r="AA128" s="204" t="n">
        <x:v>66479897</x:v>
      </x:c>
      <x:c r="AB128" s="204" t="n">
        <x:f>Y128-(U128+V128-W128-X128)</x:f>
        <x:v>0</x:v>
      </x:c>
    </x:row>
    <x:row r="129">
      <x:c r="R129" t="str">
        <x:v>106191227</x:v>
      </x:c>
      <x:c r="S129" t="str">
        <x:v>LAC/HARBOR - UCLA MEDICAL CENTER</x:v>
      </x:c>
      <x:c r="T129" t="str">
        <x:v>City/County</x:v>
      </x:c>
      <x:c r="U129" s="204" t="n">
        <x:v>36548483</x:v>
      </x:c>
      <x:c r="V129" s="204" t="n">
        <x:v>510987497</x:v>
      </x:c>
      <x:c r="W129" s="204" t="n">
        <x:v>656469</x:v>
      </x:c>
      <x:c r="X129" s="204" t="n">
        <x:v>0</x:v>
      </x:c>
      <x:c r="Y129" s="204" t="n">
        <x:v>546879511</x:v>
      </x:c>
      <x:c r="Z129" s="204" t="n">
        <x:v>1453380408</x:v>
      </x:c>
      <x:c r="AA129" s="204" t="n">
        <x:v>1964367905</x:v>
      </x:c>
      <x:c r="AB129" s="204" t="n">
        <x:f>Y129-(U129+V129-W129-X129)</x:f>
        <x:v>0</x:v>
      </x:c>
    </x:row>
    <x:row r="130">
      <x:c r="R130" t="str">
        <x:v>106191231</x:v>
      </x:c>
      <x:c r="S130" t="str">
        <x:v>LAC/OLIVE VIEW - UCLA MEDICAL CENTER</x:v>
      </x:c>
      <x:c r="T130" t="str">
        <x:v>City/County</x:v>
      </x:c>
      <x:c r="U130" s="204" t="n">
        <x:v>-76729975</x:v>
      </x:c>
      <x:c r="V130" s="204" t="n">
        <x:v>160089294</x:v>
      </x:c>
      <x:c r="W130" s="204" t="n">
        <x:v>19052000</x:v>
      </x:c>
      <x:c r="X130" s="204" t="n">
        <x:v>0</x:v>
      </x:c>
      <x:c r="Y130" s="204" t="n">
        <x:v>64307319</x:v>
      </x:c>
      <x:c r="Z130" s="204" t="n">
        <x:v>769582964</x:v>
      </x:c>
      <x:c r="AA130" s="204" t="n">
        <x:v>929672258</x:v>
      </x:c>
      <x:c r="AB130" s="204" t="n">
        <x:f>Y130-(U130+V130-W130-X130)</x:f>
        <x:v>0</x:v>
      </x:c>
    </x:row>
    <x:row r="131">
      <x:c r="R131" t="str">
        <x:v>106191306</x:v>
      </x:c>
      <x:c r="S131" t="str">
        <x:v>LAC/RANCHO LOS AMIGOS NATIONAL REHABILITATION CENTER</x:v>
      </x:c>
      <x:c r="T131" t="str">
        <x:v>City/County</x:v>
      </x:c>
      <x:c r="U131" s="204" t="n">
        <x:v>-3164549</x:v>
      </x:c>
      <x:c r="V131" s="204" t="n">
        <x:v>260450451</x:v>
      </x:c>
      <x:c r="W131" s="204" t="n">
        <x:v>12633417</x:v>
      </x:c>
      <x:c r="X131" s="204" t="n">
        <x:v>0</x:v>
      </x:c>
      <x:c r="Y131" s="204" t="n">
        <x:v>244652485</x:v>
      </x:c>
      <x:c r="Z131" s="204" t="n">
        <x:v>414192940</x:v>
      </x:c>
      <x:c r="AA131" s="204" t="n">
        <x:v>674643391</x:v>
      </x:c>
      <x:c r="AB131" s="204" t="n">
        <x:f>Y131-(U131+V131-W131-X131)</x:f>
        <x:v>0</x:v>
      </x:c>
    </x:row>
    <x:row r="132">
      <x:c r="R132" t="str">
        <x:v>106364502</x:v>
      </x:c>
      <x:c r="S132" t="str">
        <x:v>LOMA LINDA UNIVERSITY CHILDREN'S HOSPITAL</x:v>
      </x:c>
      <x:c r="T132" t="str">
        <x:v>Non-Profit</x:v>
      </x:c>
      <x:c r="U132" s="204" t="n">
        <x:v>40892579</x:v>
      </x:c>
      <x:c r="V132" s="204" t="n">
        <x:v>1509088</x:v>
      </x:c>
      <x:c r="W132" s="204" t="n">
        <x:v>577086</x:v>
      </x:c>
      <x:c r="X132" s="204" t="n">
        <x:v>0</x:v>
      </x:c>
      <x:c r="Y132" s="204" t="n">
        <x:v>41824581</x:v>
      </x:c>
      <x:c r="Z132" s="204" t="n">
        <x:v>695944295</x:v>
      </x:c>
      <x:c r="AA132" s="204" t="n">
        <x:v>697453383</x:v>
      </x:c>
      <x:c r="AB132" s="204" t="n">
        <x:f>Y132-(U132+V132-W132-X132)</x:f>
        <x:v>0</x:v>
      </x:c>
    </x:row>
    <x:row r="133">
      <x:c r="R133" t="str">
        <x:v>106361246</x:v>
      </x:c>
      <x:c r="S133" t="str">
        <x:v>LOMA LINDA UNIVERSITY MEDICAL CENTER</x:v>
      </x:c>
      <x:c r="T133" t="str">
        <x:v>Non-Profit</x:v>
      </x:c>
      <x:c r="U133" s="204" t="n">
        <x:v>31383060</x:v>
      </x:c>
      <x:c r="V133" s="204" t="n">
        <x:v>207074828</x:v>
      </x:c>
      <x:c r="W133" s="204" t="n">
        <x:v>122878825</x:v>
      </x:c>
      <x:c r="X133" s="204" t="n">
        <x:v>0</x:v>
      </x:c>
      <x:c r="Y133" s="204" t="n">
        <x:v>115579063</x:v>
      </x:c>
      <x:c r="Z133" s="204" t="n">
        <x:v>1759677071</x:v>
      </x:c>
      <x:c r="AA133" s="204" t="n">
        <x:v>1966751899</x:v>
      </x:c>
      <x:c r="AB133" s="204" t="n">
        <x:f>Y133-(U133+V133-W133-X133)</x:f>
        <x:v>0</x:v>
      </x:c>
    </x:row>
    <x:row r="134">
      <x:c r="R134" t="str">
        <x:v>106334589</x:v>
      </x:c>
      <x:c r="S134" t="str">
        <x:v>LOMA LINDA UNIVERSITY MEDICAL CENTER - MURRIETA</x:v>
      </x:c>
      <x:c r="T134" t="str">
        <x:v>Non-Profit</x:v>
      </x:c>
      <x:c r="U134" s="204" t="n">
        <x:v>-22049612</x:v>
      </x:c>
      <x:c r="V134" s="204" t="n">
        <x:v>4252796</x:v>
      </x:c>
      <x:c r="W134" s="204" t="n">
        <x:v>2746785</x:v>
      </x:c>
      <x:c r="X134" s="204" t="n">
        <x:v>0</x:v>
      </x:c>
      <x:c r="Y134" s="204" t="n">
        <x:v>-20543601</x:v>
      </x:c>
      <x:c r="Z134" s="204" t="n">
        <x:v>317646765</x:v>
      </x:c>
      <x:c r="AA134" s="204" t="n">
        <x:v>321899561</x:v>
      </x:c>
      <x:c r="AB134" s="204" t="n">
        <x:f>Y134-(U134+V134-W134-X134)</x:f>
        <x:v>0</x:v>
      </x:c>
    </x:row>
    <x:row r="135">
      <x:c r="R135" t="str">
        <x:v>106420491</x:v>
      </x:c>
      <x:c r="S135" t="str">
        <x:v>LOMPOC VALLEY MEDICAL CENTER</x:v>
      </x:c>
      <x:c r="T135" t="str">
        <x:v>District</x:v>
      </x:c>
      <x:c r="U135" s="204" t="n">
        <x:v>-2381401</x:v>
      </x:c>
      <x:c r="V135" s="204" t="n">
        <x:v>9539418</x:v>
      </x:c>
      <x:c r="W135" s="204" t="n">
        <x:v>19445</x:v>
      </x:c>
      <x:c r="X135" s="204" t="n">
        <x:v>0</x:v>
      </x:c>
      <x:c r="Y135" s="204" t="n">
        <x:v>7138572</x:v>
      </x:c>
      <x:c r="Z135" s="204" t="n">
        <x:v>156440272</x:v>
      </x:c>
      <x:c r="AA135" s="204" t="n">
        <x:v>165979690</x:v>
      </x:c>
      <x:c r="AB135" s="204" t="n">
        <x:f>Y135-(U135+V135-W135-X135)</x:f>
        <x:v>0</x:v>
      </x:c>
    </x:row>
    <x:row r="136">
      <x:c r="R136" t="str">
        <x:v>106190198</x:v>
      </x:c>
      <x:c r="S136" t="str">
        <x:v>LOS ANGELES COMMUNITY HOSPITAL</x:v>
      </x:c>
      <x:c r="T136" t="str">
        <x:v>Investor</x:v>
      </x:c>
      <x:c r="U136" s="204" t="n">
        <x:v>-2233340</x:v>
      </x:c>
      <x:c r="V136" s="204" t="n">
        <x:v>9707</x:v>
      </x:c>
      <x:c r="W136" s="204" t="n">
        <x:v>147121</x:v>
      </x:c>
      <x:c r="X136" s="204" t="n">
        <x:v>0</x:v>
      </x:c>
      <x:c r="Y136" s="204" t="n">
        <x:v>-2370754</x:v>
      </x:c>
      <x:c r="Z136" s="204" t="n">
        <x:v>314667862</x:v>
      </x:c>
      <x:c r="AA136" s="204" t="n">
        <x:v>314677569</x:v>
      </x:c>
      <x:c r="AB136" s="204" t="n">
        <x:f>Y136-(U136+V136-W136-X136)</x:f>
        <x:v>0</x:v>
      </x:c>
    </x:row>
    <x:row r="137">
      <x:c r="R137" t="str">
        <x:v>106191228</x:v>
      </x:c>
      <x:c r="S137" t="str">
        <x:v>LOS ANGELES GENERAL MEDICAL CENTER</x:v>
      </x:c>
      <x:c r="T137" t="str">
        <x:v>City/County</x:v>
      </x:c>
      <x:c r="U137" s="204" t="n">
        <x:v>-172839288</x:v>
      </x:c>
      <x:c r="V137" s="204" t="n">
        <x:v>440649942</x:v>
      </x:c>
      <x:c r="W137" s="204" t="n">
        <x:v>620453</x:v>
      </x:c>
      <x:c r="X137" s="204" t="n">
        <x:v>0</x:v>
      </x:c>
      <x:c r="Y137" s="204" t="n">
        <x:v>267190201</x:v>
      </x:c>
      <x:c r="Z137" s="204" t="n">
        <x:v>1926656430</x:v>
      </x:c>
      <x:c r="AA137" s="204" t="n">
        <x:v>2367306372</x:v>
      </x:c>
      <x:c r="AB137" s="204" t="n">
        <x:f>Y137-(U137+V137-W137-X137)</x:f>
        <x:v>0</x:v>
      </x:c>
    </x:row>
    <x:row r="138">
      <x:c r="R138" t="str">
        <x:v>106560492</x:v>
      </x:c>
      <x:c r="S138" t="str">
        <x:v>LOS ROBLES HOSPITAL AND MEDICAL CENTER</x:v>
      </x:c>
      <x:c r="T138" t="str">
        <x:v>Investor</x:v>
      </x:c>
      <x:c r="U138" s="204" t="n">
        <x:v>94832889</x:v>
      </x:c>
      <x:c r="V138" s="204" t="n">
        <x:v>54548227</x:v>
      </x:c>
      <x:c r="W138" s="204" t="n">
        <x:v>1</x:v>
      </x:c>
      <x:c r="X138" s="204" t="n">
        <x:v>34686295</x:v>
      </x:c>
      <x:c r="Y138" s="204" t="n">
        <x:v>114694820</x:v>
      </x:c>
      <x:c r="Z138" s="204" t="n">
        <x:v>637784786</x:v>
      </x:c>
      <x:c r="AA138" s="204" t="n">
        <x:v>692333013</x:v>
      </x:c>
      <x:c r="AB138" s="204" t="n">
        <x:f>Y138-(U138+V138-W138-X138)</x:f>
        <x:v>0</x:v>
      </x:c>
    </x:row>
    <x:row r="139">
      <x:c r="R139" t="str">
        <x:v>106434040</x:v>
      </x:c>
      <x:c r="S139" t="str">
        <x:v>LUCILE SALTER PACKARD CHILDREN'S HOSPITAL AT STANFORD</x:v>
      </x:c>
      <x:c r="T139" t="str">
        <x:v>Non-Profit</x:v>
      </x:c>
      <x:c r="U139" s="204" t="n">
        <x:v>99069664</x:v>
      </x:c>
      <x:c r="V139" s="204" t="n">
        <x:v>104281466</x:v>
      </x:c>
      <x:c r="W139" s="204" t="n">
        <x:v>47289498</x:v>
      </x:c>
      <x:c r="X139" s="204" t="n">
        <x:v>0</x:v>
      </x:c>
      <x:c r="Y139" s="204" t="n">
        <x:v>156061632</x:v>
      </x:c>
      <x:c r="Z139" s="204" t="n">
        <x:v>2677648193</x:v>
      </x:c>
      <x:c r="AA139" s="204" t="n">
        <x:v>2781929659</x:v>
      </x:c>
      <x:c r="AB139" s="204" t="n">
        <x:f>Y139-(U139+V139-W139-X139)</x:f>
        <x:v>0</x:v>
      </x:c>
    </x:row>
    <x:row r="140">
      <x:c r="R140" t="str">
        <x:v>106121002</x:v>
      </x:c>
      <x:c r="S140" t="str">
        <x:v>MAD RIVER COMMUNITY HOSPITAL</x:v>
      </x:c>
      <x:c r="T140" t="str">
        <x:v>Investor</x:v>
      </x:c>
      <x:c r="U140" s="204" t="n">
        <x:v>-10290879</x:v>
      </x:c>
      <x:c r="V140" s="204" t="n">
        <x:v>12000</x:v>
      </x:c>
      <x:c r="W140" s="204" t="n">
        <x:v>0</x:v>
      </x:c>
      <x:c r="X140" s="204" t="n">
        <x:v>0</x:v>
      </x:c>
      <x:c r="Y140" s="204" t="n">
        <x:v>-10278879</x:v>
      </x:c>
      <x:c r="Z140" s="204" t="n">
        <x:v>50201714</x:v>
      </x:c>
      <x:c r="AA140" s="204" t="n">
        <x:v>50213714</x:v>
      </x:c>
      <x:c r="AB140" s="204" t="n">
        <x:f>Y140-(U140+V140-W140-X140)</x:f>
        <x:v>0</x:v>
      </x:c>
    </x:row>
    <x:row r="141">
      <x:c r="R141" t="str">
        <x:v>106260011</x:v>
      </x:c>
      <x:c r="S141" t="str">
        <x:v>MAMMOTH HOSPITAL</x:v>
      </x:c>
      <x:c r="T141" t="str">
        <x:v>District</x:v>
      </x:c>
      <x:c r="U141" s="204" t="n">
        <x:v>6856423</x:v>
      </x:c>
      <x:c r="V141" s="204" t="n">
        <x:v>16647759</x:v>
      </x:c>
      <x:c r="W141" s="204" t="n">
        <x:v>768233</x:v>
      </x:c>
      <x:c r="X141" s="204" t="n">
        <x:v>0</x:v>
      </x:c>
      <x:c r="Y141" s="204" t="n">
        <x:v>22735949</x:v>
      </x:c>
      <x:c r="Z141" s="204" t="n">
        <x:v>106486272</x:v>
      </x:c>
      <x:c r="AA141" s="204" t="n">
        <x:v>123134031</x:v>
      </x:c>
      <x:c r="AB141" s="204" t="n">
        <x:f>Y141-(U141+V141-W141-X141)</x:f>
        <x:v>0</x:v>
      </x:c>
    </x:row>
    <x:row r="142">
      <x:c r="R142" t="str">
        <x:v>106420493</x:v>
      </x:c>
      <x:c r="S142" t="str">
        <x:v>MARIAN MEDICAL CENTER</x:v>
      </x:c>
      <x:c r="T142" t="str">
        <x:v>Non-Profit</x:v>
      </x:c>
      <x:c r="U142" s="204" t="n">
        <x:v>131467194</x:v>
      </x:c>
      <x:c r="V142" s="204" t="n">
        <x:v>6440351</x:v>
      </x:c>
      <x:c r="W142" s="204" t="n">
        <x:v>145276</x:v>
      </x:c>
      <x:c r="X142" s="204" t="n">
        <x:v>0</x:v>
      </x:c>
      <x:c r="Y142" s="204" t="n">
        <x:v>137762269</x:v>
      </x:c>
      <x:c r="Z142" s="204" t="n">
        <x:v>878564757</x:v>
      </x:c>
      <x:c r="AA142" s="204" t="n">
        <x:v>885005108</x:v>
      </x:c>
      <x:c r="AB142" s="204" t="n">
        <x:f>Y142-(U142+V142-W142-X142)</x:f>
        <x:v>0</x:v>
      </x:c>
    </x:row>
    <x:row r="143">
      <x:c r="R143" t="str">
        <x:v>106211006</x:v>
      </x:c>
      <x:c r="S143" t="str">
        <x:v>MARINHEALTH MEDICAL CENTER</x:v>
      </x:c>
      <x:c r="T143" t="str">
        <x:v>Non-Profit</x:v>
      </x:c>
      <x:c r="U143" s="204" t="n">
        <x:v>47617398</x:v>
      </x:c>
      <x:c r="V143" s="204" t="n">
        <x:v>19981278</x:v>
      </x:c>
      <x:c r="W143" s="204" t="n">
        <x:v>44604511</x:v>
      </x:c>
      <x:c r="X143" s="204" t="n">
        <x:v>0</x:v>
      </x:c>
      <x:c r="Y143" s="204" t="n">
        <x:v>22994165</x:v>
      </x:c>
      <x:c r="Z143" s="204" t="n">
        <x:v>647576498</x:v>
      </x:c>
      <x:c r="AA143" s="204" t="n">
        <x:v>667557776</x:v>
      </x:c>
      <x:c r="AB143" s="204" t="n">
        <x:f>Y143-(U143+V143-W143-X143)</x:f>
        <x:v>0</x:v>
      </x:c>
    </x:row>
    <x:row r="144">
      <x:c r="R144" t="str">
        <x:v>106050932</x:v>
      </x:c>
      <x:c r="S144" t="str">
        <x:v>MARK TWAIN MEDICAL CENTER</x:v>
      </x:c>
      <x:c r="T144" t="str">
        <x:v>Non-Profit</x:v>
      </x:c>
      <x:c r="U144" s="204" t="n">
        <x:v>404342</x:v>
      </x:c>
      <x:c r="V144" s="204" t="n">
        <x:v>592860</x:v>
      </x:c>
      <x:c r="W144" s="204" t="n">
        <x:v>0</x:v>
      </x:c>
      <x:c r="X144" s="204" t="n">
        <x:v>0</x:v>
      </x:c>
      <x:c r="Y144" s="204" t="n">
        <x:v>997202</x:v>
      </x:c>
      <x:c r="Z144" s="204" t="n">
        <x:v>85131696</x:v>
      </x:c>
      <x:c r="AA144" s="204" t="n">
        <x:v>85724556</x:v>
      </x:c>
      <x:c r="AB144" s="204" t="n">
        <x:f>Y144-(U144+V144-W144-X144)</x:f>
        <x:v>0</x:v>
      </x:c>
    </x:row>
    <x:row r="145">
      <x:c r="R145" t="str">
        <x:v>106090933</x:v>
      </x:c>
      <x:c r="S145" t="str">
        <x:v>MARSHALL MEDICAL CENTER</x:v>
      </x:c>
      <x:c r="T145" t="str">
        <x:v>Non-Profit</x:v>
      </x:c>
      <x:c r="U145" s="204" t="n">
        <x:v>2018002</x:v>
      </x:c>
      <x:c r="V145" s="204" t="n">
        <x:v>9087043</x:v>
      </x:c>
      <x:c r="W145" s="204" t="n">
        <x:v>2304063</x:v>
      </x:c>
      <x:c r="X145" s="204" t="n">
        <x:v>0</x:v>
      </x:c>
      <x:c r="Y145" s="204" t="n">
        <x:v>8800982</x:v>
      </x:c>
      <x:c r="Z145" s="204" t="n">
        <x:v>335011556</x:v>
      </x:c>
      <x:c r="AA145" s="204" t="n">
        <x:v>344098599</x:v>
      </x:c>
      <x:c r="AB145" s="204" t="n">
        <x:f>Y145-(U145+V145-W145-X145)</x:f>
        <x:v>0</x:v>
      </x:c>
    </x:row>
    <x:row r="146">
      <x:c r="R146" t="str">
        <x:v>106191230</x:v>
      </x:c>
      <x:c r="S146" t="str">
        <x:v>MARTIN LUTHER KING, JR. COMMUNITY HOSPITAL</x:v>
      </x:c>
      <x:c r="T146" t="str">
        <x:v>Non-Profit</x:v>
      </x:c>
      <x:c r="U146" s="204" t="n">
        <x:v>-14442467</x:v>
      </x:c>
      <x:c r="V146" s="204" t="n">
        <x:v>4200804</x:v>
      </x:c>
      <x:c r="W146" s="204" t="n">
        <x:v>184466</x:v>
      </x:c>
      <x:c r="X146" s="204" t="n">
        <x:v>0</x:v>
      </x:c>
      <x:c r="Y146" s="204" t="n">
        <x:v>-10426129</x:v>
      </x:c>
      <x:c r="Z146" s="204" t="n">
        <x:v>403897201</x:v>
      </x:c>
      <x:c r="AA146" s="204" t="n">
        <x:v>408098005</x:v>
      </x:c>
      <x:c r="AB146" s="204" t="n">
        <x:f>Y146-(U146+V146-W146-X146)</x:f>
        <x:v>0</x:v>
      </x:c>
    </x:row>
    <x:row r="147">
      <x:c r="R147" t="str">
        <x:v>106450936</x:v>
      </x:c>
      <x:c r="S147" t="str">
        <x:v>MAYERS MEMORIAL HOSPITAL</x:v>
      </x:c>
      <x:c r="T147" t="str">
        <x:v>District</x:v>
      </x:c>
      <x:c r="U147" s="204" t="n">
        <x:v>2966857</x:v>
      </x:c>
      <x:c r="V147" s="204" t="n">
        <x:v>6540882</x:v>
      </x:c>
      <x:c r="W147" s="204" t="n">
        <x:v>399228</x:v>
      </x:c>
      <x:c r="X147" s="204" t="n">
        <x:v>0</x:v>
      </x:c>
      <x:c r="Y147" s="204" t="n">
        <x:v>9108511</x:v>
      </x:c>
      <x:c r="Z147" s="204" t="n">
        <x:v>53989252</x:v>
      </x:c>
      <x:c r="AA147" s="204" t="n">
        <x:v>60530134</x:v>
      </x:c>
      <x:c r="AB147" s="204" t="n">
        <x:f>Y147-(U147+V147-W147-X147)</x:f>
        <x:v>0</x:v>
      </x:c>
    </x:row>
    <x:row r="148">
      <x:c r="R148" t="str">
        <x:v>106240924</x:v>
      </x:c>
      <x:c r="S148" t="str">
        <x:v>MEMORIAL HOSPITAL LOS BANOS</x:v>
      </x:c>
      <x:c r="T148" t="str">
        <x:v>Non-Profit</x:v>
      </x:c>
      <x:c r="U148" s="204" t="n">
        <x:v>40679346</x:v>
      </x:c>
      <x:c r="V148" s="204" t="n">
        <x:v>4167099</x:v>
      </x:c>
      <x:c r="W148" s="204" t="n">
        <x:v>1397504</x:v>
      </x:c>
      <x:c r="X148" s="204" t="n">
        <x:v>0</x:v>
      </x:c>
      <x:c r="Y148" s="204" t="n">
        <x:v>43448941</x:v>
      </x:c>
      <x:c r="Z148" s="204" t="n">
        <x:v>131679550</x:v>
      </x:c>
      <x:c r="AA148" s="204" t="n">
        <x:v>135846649</x:v>
      </x:c>
      <x:c r="AB148" s="204" t="n">
        <x:f>Y148-(U148+V148-W148-X148)</x:f>
        <x:v>0</x:v>
      </x:c>
    </x:row>
    <x:row r="149">
      <x:c r="R149" t="str">
        <x:v>106500939</x:v>
      </x:c>
      <x:c r="S149" t="str">
        <x:v>MEMORIAL HOSPITAL MODESTO</x:v>
      </x:c>
      <x:c r="T149" t="str">
        <x:v>Non-Profit</x:v>
      </x:c>
      <x:c r="U149" s="204" t="n">
        <x:v>114015698</x:v>
      </x:c>
      <x:c r="V149" s="204" t="n">
        <x:v>39070652</x:v>
      </x:c>
      <x:c r="W149" s="204" t="n">
        <x:v>14704315</x:v>
      </x:c>
      <x:c r="X149" s="204" t="n">
        <x:v>0</x:v>
      </x:c>
      <x:c r="Y149" s="204" t="n">
        <x:v>138382035</x:v>
      </x:c>
      <x:c r="Z149" s="204" t="n">
        <x:v>965375216</x:v>
      </x:c>
      <x:c r="AA149" s="204" t="n">
        <x:v>1004445868</x:v>
      </x:c>
      <x:c r="AB149" s="204" t="n">
        <x:f>Y149-(U149+V149-W149-X149)</x:f>
        <x:v>0</x:v>
      </x:c>
    </x:row>
    <x:row r="150">
      <x:c r="R150" t="str">
        <x:v>106190521</x:v>
      </x:c>
      <x:c r="S150" t="str">
        <x:v>MEMORIAL HOSPITAL OF GARDENA</x:v>
      </x:c>
      <x:c r="T150" t="str">
        <x:v>Investor</x:v>
      </x:c>
      <x:c r="U150" s="204" t="n">
        <x:v>21746580</x:v>
      </x:c>
      <x:c r="V150" s="204" t="n">
        <x:v>649177</x:v>
      </x:c>
      <x:c r="W150" s="204" t="n">
        <x:v>2126939</x:v>
      </x:c>
      <x:c r="X150" s="204" t="n">
        <x:v>0</x:v>
      </x:c>
      <x:c r="Y150" s="204" t="n">
        <x:v>20268818</x:v>
      </x:c>
      <x:c r="Z150" s="204" t="n">
        <x:v>206575324</x:v>
      </x:c>
      <x:c r="AA150" s="204" t="n">
        <x:v>207224501</x:v>
      </x:c>
      <x:c r="AB150" s="204" t="n">
        <x:f>Y150-(U150+V150-W150-X150)</x:f>
        <x:v>0</x:v>
      </x:c>
    </x:row>
    <x:row r="151">
      <x:c r="R151" t="str">
        <x:v>106190525</x:v>
      </x:c>
      <x:c r="S151" t="str">
        <x:v>MEMORIALCARE LONG BEACH MEDICAL CENTER</x:v>
      </x:c>
      <x:c r="T151" t="str">
        <x:v>Non-Profit</x:v>
      </x:c>
      <x:c r="U151" s="204" t="n">
        <x:v>51527100</x:v>
      </x:c>
      <x:c r="V151" s="204" t="n">
        <x:v>19971357</x:v>
      </x:c>
      <x:c r="W151" s="204" t="n">
        <x:v>30391614</x:v>
      </x:c>
      <x:c r="X151" s="204" t="n">
        <x:v>0</x:v>
      </x:c>
      <x:c r="Y151" s="204" t="n">
        <x:v>41106843</x:v>
      </x:c>
      <x:c r="Z151" s="204" t="n">
        <x:v>844517287</x:v>
      </x:c>
      <x:c r="AA151" s="204" t="n">
        <x:v>864488644</x:v>
      </x:c>
      <x:c r="AB151" s="204" t="n">
        <x:f>Y151-(U151+V151-W151-X151)</x:f>
        <x:v>0</x:v>
      </x:c>
    </x:row>
    <x:row r="152">
      <x:c r="R152" t="str">
        <x:v>106196168</x:v>
      </x:c>
      <x:c r="S152" t="str">
        <x:v>MEMORIALCARE MILLER CHILDREN'S &amp; WOMEN'S HOSPITAL LONG BEACH</x:v>
      </x:c>
      <x:c r="T152" t="str">
        <x:v>Non-Profit</x:v>
      </x:c>
      <x:c r="U152" s="204" t="n">
        <x:v>-64220976</x:v>
      </x:c>
      <x:c r="V152" s="204" t="n">
        <x:v>38531698</x:v>
      </x:c>
      <x:c r="W152" s="204" t="n">
        <x:v>40377547</x:v>
      </x:c>
      <x:c r="X152" s="204" t="n">
        <x:v>0</x:v>
      </x:c>
      <x:c r="Y152" s="204" t="n">
        <x:v>-66066825</x:v>
      </x:c>
      <x:c r="Z152" s="204" t="n">
        <x:v>468412918</x:v>
      </x:c>
      <x:c r="AA152" s="204" t="n">
        <x:v>506944616</x:v>
      </x:c>
      <x:c r="AB152" s="204" t="n">
        <x:f>Y152-(U152+V152-W152-X152)</x:f>
        <x:v>0</x:v>
      </x:c>
    </x:row>
    <x:row r="153">
      <x:c r="R153" t="str">
        <x:v>106300225</x:v>
      </x:c>
      <x:c r="S153" t="str">
        <x:v>MEMORIALCARE ORANGE COAST MEDICAL CENTER</x:v>
      </x:c>
      <x:c r="T153" t="str">
        <x:v>Non-Profit</x:v>
      </x:c>
      <x:c r="U153" s="204" t="n">
        <x:v>30533861</x:v>
      </x:c>
      <x:c r="V153" s="204" t="n">
        <x:v>8455576</x:v>
      </x:c>
      <x:c r="W153" s="204" t="n">
        <x:v>7363448</x:v>
      </x:c>
      <x:c r="X153" s="204" t="n">
        <x:v>0</x:v>
      </x:c>
      <x:c r="Y153" s="204" t="n">
        <x:v>31625989</x:v>
      </x:c>
      <x:c r="Z153" s="204" t="n">
        <x:v>520437432</x:v>
      </x:c>
      <x:c r="AA153" s="204" t="n">
        <x:v>528893008</x:v>
      </x:c>
      <x:c r="AB153" s="204" t="n">
        <x:f>Y153-(U153+V153-W153-X153)</x:f>
        <x:v>0</x:v>
      </x:c>
    </x:row>
    <x:row r="154">
      <x:c r="R154" t="str">
        <x:v>106301317</x:v>
      </x:c>
      <x:c r="S154" t="str">
        <x:v>MEMORIALCARE SADDLEBACK MEDICAL CENTER</x:v>
      </x:c>
      <x:c r="T154" t="str">
        <x:v>Non-Profit</x:v>
      </x:c>
      <x:c r="U154" s="204" t="n">
        <x:v>27435624</x:v>
      </x:c>
      <x:c r="V154" s="204" t="n">
        <x:v>12286526</x:v>
      </x:c>
      <x:c r="W154" s="204" t="n">
        <x:v>4231739</x:v>
      </x:c>
      <x:c r="X154" s="204" t="n">
        <x:v>0</x:v>
      </x:c>
      <x:c r="Y154" s="204" t="n">
        <x:v>35490411</x:v>
      </x:c>
      <x:c r="Z154" s="204" t="n">
        <x:v>452700739</x:v>
      </x:c>
      <x:c r="AA154" s="204" t="n">
        <x:v>464987265</x:v>
      </x:c>
      <x:c r="AB154" s="204" t="n">
        <x:f>Y154-(U154+V154-W154-X154)</x:f>
        <x:v>0</x:v>
      </x:c>
    </x:row>
    <x:row r="155">
      <x:c r="R155" t="str">
        <x:v>106334018</x:v>
      </x:c>
      <x:c r="S155" t="str">
        <x:v>MENIFEE GLOBAL MEDICAL CENTER</x:v>
      </x:c>
      <x:c r="T155" t="str">
        <x:v>Investor</x:v>
      </x:c>
      <x:c r="U155" s="204" t="n">
        <x:v>-14247942</x:v>
      </x:c>
      <x:c r="V155" s="204" t="n">
        <x:v>380767</x:v>
      </x:c>
      <x:c r="W155" s="204" t="n">
        <x:v>0</x:v>
      </x:c>
      <x:c r="X155" s="204" t="n">
        <x:v>0</x:v>
      </x:c>
      <x:c r="Y155" s="204" t="n">
        <x:v>-13867175</x:v>
      </x:c>
      <x:c r="Z155" s="204" t="n">
        <x:v>48853017</x:v>
      </x:c>
      <x:c r="AA155" s="204" t="n">
        <x:v>49233784</x:v>
      </x:c>
      <x:c r="AB155" s="204" t="n">
        <x:f>Y155-(U155+V155-W155-X155)</x:f>
        <x:v>0</x:v>
      </x:c>
    </x:row>
    <x:row r="156">
      <x:c r="R156" t="str">
        <x:v>106340947</x:v>
      </x:c>
      <x:c r="S156" t="str">
        <x:v>MERCY GENERAL HOSPITAL</x:v>
      </x:c>
      <x:c r="T156" t="str">
        <x:v>Non-Profit</x:v>
      </x:c>
      <x:c r="U156" s="204" t="n">
        <x:v>49230442</x:v>
      </x:c>
      <x:c r="V156" s="204" t="n">
        <x:v>14491795</x:v>
      </x:c>
      <x:c r="W156" s="204" t="n">
        <x:v>3298132</x:v>
      </x:c>
      <x:c r="X156" s="204" t="n">
        <x:v>0</x:v>
      </x:c>
      <x:c r="Y156" s="204" t="n">
        <x:v>60424105</x:v>
      </x:c>
      <x:c r="Z156" s="204" t="n">
        <x:v>782226262</x:v>
      </x:c>
      <x:c r="AA156" s="204" t="n">
        <x:v>796718057</x:v>
      </x:c>
      <x:c r="AB156" s="204" t="n">
        <x:f>Y156-(U156+V156-W156-X156)</x:f>
        <x:v>0</x:v>
      </x:c>
    </x:row>
    <x:row r="157">
      <x:c r="R157" t="str">
        <x:v>106150761</x:v>
      </x:c>
      <x:c r="S157" t="str">
        <x:v>MERCY HOSPITAL - BAKERSFIELD</x:v>
      </x:c>
      <x:c r="T157" t="str">
        <x:v>Non-Profit</x:v>
      </x:c>
      <x:c r="U157" s="204" t="n">
        <x:v>35286935</x:v>
      </x:c>
      <x:c r="V157" s="204" t="n">
        <x:v>21196607</x:v>
      </x:c>
      <x:c r="W157" s="204" t="n">
        <x:v>205646</x:v>
      </x:c>
      <x:c r="X157" s="204" t="n">
        <x:v>0</x:v>
      </x:c>
      <x:c r="Y157" s="204" t="n">
        <x:v>56277896</x:v>
      </x:c>
      <x:c r="Z157" s="204" t="n">
        <x:v>442518597</x:v>
      </x:c>
      <x:c r="AA157" s="204" t="n">
        <x:v>463715204</x:v>
      </x:c>
      <x:c r="AB157" s="204" t="n">
        <x:f>Y157-(U157+V157-W157-X157)</x:f>
        <x:v>0</x:v>
      </x:c>
    </x:row>
    <x:row r="158">
      <x:c r="R158" t="str">
        <x:v>106344029</x:v>
      </x:c>
      <x:c r="S158" t="str">
        <x:v>MERCY HOSPITAL - FOLSOM</x:v>
      </x:c>
      <x:c r="T158" t="str">
        <x:v>Non-Profit</x:v>
      </x:c>
      <x:c r="U158" s="204" t="n">
        <x:v>45863782</x:v>
      </x:c>
      <x:c r="V158" s="204" t="n">
        <x:v>64104309</x:v>
      </x:c>
      <x:c r="W158" s="204" t="n">
        <x:v>37023</x:v>
      </x:c>
      <x:c r="X158" s="204" t="n">
        <x:v>0</x:v>
      </x:c>
      <x:c r="Y158" s="204" t="n">
        <x:v>109931068</x:v>
      </x:c>
      <x:c r="Z158" s="204" t="n">
        <x:v>303242295</x:v>
      </x:c>
      <x:c r="AA158" s="204" t="n">
        <x:v>367346604</x:v>
      </x:c>
      <x:c r="AB158" s="204" t="n">
        <x:f>Y158-(U158+V158-W158-X158)</x:f>
        <x:v>0</x:v>
      </x:c>
    </x:row>
    <x:row r="159">
      <x:c r="R159" t="str">
        <x:v>106240942</x:v>
      </x:c>
      <x:c r="S159" t="str">
        <x:v>MERCY MEDICAL CENTER - MERCED</x:v>
      </x:c>
      <x:c r="T159" t="str">
        <x:v>Non-Profit</x:v>
      </x:c>
      <x:c r="U159" s="204" t="n">
        <x:v>47685821</x:v>
      </x:c>
      <x:c r="V159" s="204" t="n">
        <x:v>9825849</x:v>
      </x:c>
      <x:c r="W159" s="204" t="n">
        <x:v>59778</x:v>
      </x:c>
      <x:c r="X159" s="204" t="n">
        <x:v>0</x:v>
      </x:c>
      <x:c r="Y159" s="204" t="n">
        <x:v>57451892</x:v>
      </x:c>
      <x:c r="Z159" s="204" t="n">
        <x:v>436537636</x:v>
      </x:c>
      <x:c r="AA159" s="204" t="n">
        <x:v>446363485</x:v>
      </x:c>
      <x:c r="AB159" s="204" t="n">
        <x:f>Y159-(U159+V159-W159-X159)</x:f>
        <x:v>0</x:v>
      </x:c>
    </x:row>
    <x:row r="160">
      <x:c r="R160" t="str">
        <x:v>106470871</x:v>
      </x:c>
      <x:c r="S160" t="str">
        <x:v>MERCY MEDICAL CENTER - MT. SHASTA</x:v>
      </x:c>
      <x:c r="T160" t="str">
        <x:v>Non-Profit</x:v>
      </x:c>
      <x:c r="U160" s="204" t="n">
        <x:v>6760663</x:v>
      </x:c>
      <x:c r="V160" s="204" t="n">
        <x:v>3989900</x:v>
      </x:c>
      <x:c r="W160" s="204" t="n">
        <x:v>104728</x:v>
      </x:c>
      <x:c r="X160" s="204" t="n">
        <x:v>0</x:v>
      </x:c>
      <x:c r="Y160" s="204" t="n">
        <x:v>10645835</x:v>
      </x:c>
      <x:c r="Z160" s="204" t="n">
        <x:v>76762068</x:v>
      </x:c>
      <x:c r="AA160" s="204" t="n">
        <x:v>80751968</x:v>
      </x:c>
      <x:c r="AB160" s="204" t="n">
        <x:f>Y160-(U160+V160-W160-X160)</x:f>
        <x:v>0</x:v>
      </x:c>
    </x:row>
    <x:row r="161">
      <x:c r="R161" t="str">
        <x:v>106450949</x:v>
      </x:c>
      <x:c r="S161" t="str">
        <x:v>MERCY MEDICAL CENTER - REDDING</x:v>
      </x:c>
      <x:c r="T161" t="str">
        <x:v>Non-Profit</x:v>
      </x:c>
      <x:c r="U161" s="204" t="n">
        <x:v>75882679</x:v>
      </x:c>
      <x:c r="V161" s="204" t="n">
        <x:v>113099456</x:v>
      </x:c>
      <x:c r="W161" s="204" t="n">
        <x:v>1918702</x:v>
      </x:c>
      <x:c r="X161" s="204" t="n">
        <x:v>0</x:v>
      </x:c>
      <x:c r="Y161" s="204" t="n">
        <x:v>187063433</x:v>
      </x:c>
      <x:c r="Z161" s="204" t="n">
        <x:v>678059956</x:v>
      </x:c>
      <x:c r="AA161" s="204" t="n">
        <x:v>791159412</x:v>
      </x:c>
      <x:c r="AB161" s="204" t="n">
        <x:f>Y161-(U161+V161-W161-X161)</x:f>
        <x:v>0</x:v>
      </x:c>
    </x:row>
    <x:row r="162">
      <x:c r="R162" t="str">
        <x:v>106340950</x:v>
      </x:c>
      <x:c r="S162" t="str">
        <x:v>MERCY SAN JUAN MEDICAL CENTER</x:v>
      </x:c>
      <x:c r="T162" t="str">
        <x:v>Non-Profit</x:v>
      </x:c>
      <x:c r="U162" s="204" t="n">
        <x:v>20798268</x:v>
      </x:c>
      <x:c r="V162" s="204" t="n">
        <x:v>6519039</x:v>
      </x:c>
      <x:c r="W162" s="204" t="n">
        <x:v>1582992</x:v>
      </x:c>
      <x:c r="X162" s="204" t="n">
        <x:v>0</x:v>
      </x:c>
      <x:c r="Y162" s="204" t="n">
        <x:v>25734315</x:v>
      </x:c>
      <x:c r="Z162" s="204" t="n">
        <x:v>827706108</x:v>
      </x:c>
      <x:c r="AA162" s="204" t="n">
        <x:v>834225147</x:v>
      </x:c>
      <x:c r="AB162" s="204" t="n">
        <x:f>Y162-(U162+V162-W162-X162)</x:f>
        <x:v>0</x:v>
      </x:c>
    </x:row>
    <x:row r="163">
      <x:c r="R163" t="str">
        <x:v>106340951</x:v>
      </x:c>
      <x:c r="S163" t="str">
        <x:v>METHODIST HOSPITAL - SACRAMENTO</x:v>
      </x:c>
      <x:c r="T163" t="str">
        <x:v>Non-Profit</x:v>
      </x:c>
      <x:c r="U163" s="204" t="n">
        <x:v>832880</x:v>
      </x:c>
      <x:c r="V163" s="204" t="n">
        <x:v>3635923</x:v>
      </x:c>
      <x:c r="W163" s="204" t="n">
        <x:v>981447</x:v>
      </x:c>
      <x:c r="X163" s="204" t="n">
        <x:v>0</x:v>
      </x:c>
      <x:c r="Y163" s="204" t="n">
        <x:v>3487356</x:v>
      </x:c>
      <x:c r="Z163" s="204" t="n">
        <x:v>382296233</x:v>
      </x:c>
      <x:c r="AA163" s="204" t="n">
        <x:v>385932156</x:v>
      </x:c>
      <x:c r="AB163" s="204" t="n">
        <x:f>Y163-(U163+V163-W163-X163)</x:f>
        <x:v>0</x:v>
      </x:c>
    </x:row>
    <x:row r="164">
      <x:c r="R164" t="str">
        <x:v>106410852</x:v>
      </x:c>
      <x:c r="S164" t="str">
        <x:v>MILLS-PENINSULA MEDICAL CENTER</x:v>
      </x:c>
      <x:c r="T164" t="str">
        <x:v>Non-Profit</x:v>
      </x:c>
      <x:c r="U164" s="204" t="n">
        <x:v>50480352</x:v>
      </x:c>
      <x:c r="V164" s="204" t="n">
        <x:v>51555407</x:v>
      </x:c>
      <x:c r="W164" s="204" t="n">
        <x:v>23737007</x:v>
      </x:c>
      <x:c r="X164" s="204" t="n">
        <x:v>0</x:v>
      </x:c>
      <x:c r="Y164" s="204" t="n">
        <x:v>78298752</x:v>
      </x:c>
      <x:c r="Z164" s="204" t="n">
        <x:v>914392479</x:v>
      </x:c>
      <x:c r="AA164" s="204" t="n">
        <x:v>965947886</x:v>
      </x:c>
      <x:c r="AB164" s="204" t="n">
        <x:f>Y164-(U164+V164-W164-X164)</x:f>
        <x:v>0</x:v>
      </x:c>
    </x:row>
    <x:row r="165">
      <x:c r="R165" t="str">
        <x:v>106190524</x:v>
      </x:c>
      <x:c r="S165" t="str">
        <x:v>MISSION COMMUNITY HOSPITAL - PANORAMA</x:v>
      </x:c>
      <x:c r="T165" t="str">
        <x:v>Investor</x:v>
      </x:c>
      <x:c r="U165" s="204" t="n">
        <x:v>-12550570</x:v>
      </x:c>
      <x:c r="V165" s="204" t="n">
        <x:v>335439</x:v>
      </x:c>
      <x:c r="W165" s="204" t="n">
        <x:v>14477</x:v>
      </x:c>
      <x:c r="X165" s="204" t="n">
        <x:v>0</x:v>
      </x:c>
      <x:c r="Y165" s="204" t="n">
        <x:v>-12229608</x:v>
      </x:c>
      <x:c r="Z165" s="204" t="n">
        <x:v>181636140</x:v>
      </x:c>
      <x:c r="AA165" s="204" t="n">
        <x:v>181971579</x:v>
      </x:c>
      <x:c r="AB165" s="204" t="n">
        <x:f>Y165-(U165+V165-W165-X165)</x:f>
        <x:v>0</x:v>
      </x:c>
    </x:row>
    <x:row r="166">
      <x:c r="R166" t="str">
        <x:v>106254005</x:v>
      </x:c>
      <x:c r="S166" t="str">
        <x:v>MODOC MEDICAL CENTER</x:v>
      </x:c>
      <x:c r="T166" t="str">
        <x:v>District</x:v>
      </x:c>
      <x:c r="U166" s="204" t="n">
        <x:v>4238855</x:v>
      </x:c>
      <x:c r="V166" s="204" t="n">
        <x:v>3668046</x:v>
      </x:c>
      <x:c r="W166" s="204" t="n">
        <x:v>0</x:v>
      </x:c>
      <x:c r="X166" s="204" t="n">
        <x:v>0</x:v>
      </x:c>
      <x:c r="Y166" s="204" t="n">
        <x:v>7906901</x:v>
      </x:c>
      <x:c r="Z166" s="204" t="n">
        <x:v>47415356</x:v>
      </x:c>
      <x:c r="AA166" s="204" t="n">
        <x:v>51083402</x:v>
      </x:c>
      <x:c r="AB166" s="204" t="n">
        <x:f>Y166-(U166+V166-W166-X166)</x:f>
        <x:v>0</x:v>
      </x:c>
    </x:row>
    <x:row r="167">
      <x:c r="R167" t="str">
        <x:v>106190541</x:v>
      </x:c>
      <x:c r="S167" t="str">
        <x:v>MONROVIA MEMORIAL HOSPITAL</x:v>
      </x:c>
      <x:c r="T167" t="str">
        <x:v>Investor</x:v>
      </x:c>
      <x:c r="U167" s="204" t="n">
        <x:v>2353801</x:v>
      </x:c>
      <x:c r="V167" s="204" t="n">
        <x:v>110822</x:v>
      </x:c>
      <x:c r="W167" s="204" t="n">
        <x:v>33247</x:v>
      </x:c>
      <x:c r="X167" s="204" t="n">
        <x:v>0</x:v>
      </x:c>
      <x:c r="Y167" s="204" t="n">
        <x:v>2431376</x:v>
      </x:c>
      <x:c r="Z167" s="204" t="n">
        <x:v>25605043</x:v>
      </x:c>
      <x:c r="AA167" s="204" t="n">
        <x:v>25715865</x:v>
      </x:c>
      <x:c r="AB167" s="204" t="n">
        <x:f>Y167-(U167+V167-W167-X167)</x:f>
        <x:v>0</x:v>
      </x:c>
    </x:row>
    <x:row r="168">
      <x:c r="R168" t="str">
        <x:v>106361166</x:v>
      </x:c>
      <x:c r="S168" t="str">
        <x:v>MONTCLAIR HOSPITAL MEDICAL CENTER</x:v>
      </x:c>
      <x:c r="T168" t="str">
        <x:v>Non-Profit</x:v>
      </x:c>
      <x:c r="U168" s="204" t="n">
        <x:v>5089801</x:v>
      </x:c>
      <x:c r="V168" s="204" t="n">
        <x:v>0</x:v>
      </x:c>
      <x:c r="W168" s="204" t="n">
        <x:v>54339</x:v>
      </x:c>
      <x:c r="X168" s="204" t="n">
        <x:v>0</x:v>
      </x:c>
      <x:c r="Y168" s="204" t="n">
        <x:v>5035462</x:v>
      </x:c>
      <x:c r="Z168" s="204" t="n">
        <x:v>64071308</x:v>
      </x:c>
      <x:c r="AA168" s="204" t="n">
        <x:v>64071308</x:v>
      </x:c>
      <x:c r="AB168" s="204" t="n">
        <x:f>Y168-(U168+V168-W168-X168)</x:f>
        <x:v>0</x:v>
      </x:c>
    </x:row>
    <x:row r="169">
      <x:c r="R169" t="str">
        <x:v>106190547</x:v>
      </x:c>
      <x:c r="S169" t="str">
        <x:v>MONTEREY PARK HOSPITAL</x:v>
      </x:c>
      <x:c r="T169" t="str">
        <x:v>Investor</x:v>
      </x:c>
      <x:c r="U169" s="204" t="n">
        <x:v>3982707</x:v>
      </x:c>
      <x:c r="V169" s="204" t="n">
        <x:v>2131536</x:v>
      </x:c>
      <x:c r="W169" s="204" t="n">
        <x:v>0</x:v>
      </x:c>
      <x:c r="X169" s="204" t="n">
        <x:v>1600</x:v>
      </x:c>
      <x:c r="Y169" s="204" t="n">
        <x:v>6112643</x:v>
      </x:c>
      <x:c r="Z169" s="204" t="n">
        <x:v>115694620</x:v>
      </x:c>
      <x:c r="AA169" s="204" t="n">
        <x:v>117826156</x:v>
      </x:c>
      <x:c r="AB169" s="204" t="n">
        <x:f>Y169-(U169+V169-W169-X169)</x:f>
        <x:v>0</x:v>
      </x:c>
    </x:row>
    <x:row r="170">
      <x:c r="R170" t="str">
        <x:v>106190552</x:v>
      </x:c>
      <x:c r="S170" t="str">
        <x:v>MOTION PICTURE AND TELEVISION HOSPITAL</x:v>
      </x:c>
      <x:c r="T170" t="str">
        <x:v>Non-Profit</x:v>
      </x:c>
      <x:c r="U170" s="204" t="n">
        <x:v>-33070808</x:v>
      </x:c>
      <x:c r="V170" s="204" t="n">
        <x:v>54317872</x:v>
      </x:c>
      <x:c r="W170" s="204" t="n">
        <x:v>13123195</x:v>
      </x:c>
      <x:c r="X170" s="204" t="n">
        <x:v>0</x:v>
      </x:c>
      <x:c r="Y170" s="204" t="n">
        <x:v>8123869</x:v>
      </x:c>
      <x:c r="Z170" s="204" t="n">
        <x:v>33389013</x:v>
      </x:c>
      <x:c r="AA170" s="204" t="n">
        <x:v>87706885</x:v>
      </x:c>
      <x:c r="AB170" s="204" t="n">
        <x:f>Y170-(U170+V170-W170-X170)</x:f>
        <x:v>0</x:v>
      </x:c>
    </x:row>
    <x:row r="171">
      <x:c r="R171" t="str">
        <x:v>106361266</x:v>
      </x:c>
      <x:c r="S171" t="str">
        <x:v>MOUNTAINS COMMUNITY HOSPITAL</x:v>
      </x:c>
      <x:c r="T171" t="str">
        <x:v>District</x:v>
      </x:c>
      <x:c r="U171" s="204" t="n">
        <x:v>-2037565</x:v>
      </x:c>
      <x:c r="V171" s="204" t="n">
        <x:v>6089891</x:v>
      </x:c>
      <x:c r="W171" s="204" t="n">
        <x:v>369852</x:v>
      </x:c>
      <x:c r="X171" s="204" t="n">
        <x:v>0</x:v>
      </x:c>
      <x:c r="Y171" s="204" t="n">
        <x:v>3682474</x:v>
      </x:c>
      <x:c r="Z171" s="204" t="n">
        <x:v>35082266</x:v>
      </x:c>
      <x:c r="AA171" s="204" t="n">
        <x:v>41172157</x:v>
      </x:c>
      <x:c r="AB171" s="204" t="n">
        <x:f>Y171-(U171+V171-W171-X171)</x:f>
        <x:v>0</x:v>
      </x:c>
    </x:row>
    <x:row r="172">
      <x:c r="R172" t="str">
        <x:v>106274043</x:v>
      </x:c>
      <x:c r="S172" t="str">
        <x:v>NATIVIDAD MEDICAL CENTER</x:v>
      </x:c>
      <x:c r="T172" t="str">
        <x:v>City/County</x:v>
      </x:c>
      <x:c r="U172" s="204" t="n">
        <x:v>-6967353</x:v>
      </x:c>
      <x:c r="V172" s="204" t="n">
        <x:v>14532930</x:v>
      </x:c>
      <x:c r="W172" s="204" t="n">
        <x:v>606797</x:v>
      </x:c>
      <x:c r="X172" s="204" t="n">
        <x:v>0</x:v>
      </x:c>
      <x:c r="Y172" s="204" t="n">
        <x:v>6958780</x:v>
      </x:c>
      <x:c r="Z172" s="204" t="n">
        <x:v>412500548</x:v>
      </x:c>
      <x:c r="AA172" s="204" t="n">
        <x:v>427033478</x:v>
      </x:c>
      <x:c r="AB172" s="204" t="n">
        <x:f>Y172-(U172+V172-W172-X172)</x:f>
        <x:v>0</x:v>
      </x:c>
    </x:row>
    <x:row r="173">
      <x:c r="R173" t="str">
        <x:v>106481357</x:v>
      </x:c>
      <x:c r="S173" t="str">
        <x:v>NORTHBAY MEDICAL CENTER</x:v>
      </x:c>
      <x:c r="T173" t="str">
        <x:v>Non-Profit</x:v>
      </x:c>
      <x:c r="U173" s="204" t="n">
        <x:v>11153427</x:v>
      </x:c>
      <x:c r="V173" s="204" t="n">
        <x:v>25928354</x:v>
      </x:c>
      <x:c r="W173" s="204" t="n">
        <x:v>264888</x:v>
      </x:c>
      <x:c r="X173" s="204" t="n">
        <x:v>0</x:v>
      </x:c>
      <x:c r="Y173" s="204" t="n">
        <x:v>36816893</x:v>
      </x:c>
      <x:c r="Z173" s="204" t="n">
        <x:v>788914436</x:v>
      </x:c>
      <x:c r="AA173" s="204" t="n">
        <x:v>814842790</x:v>
      </x:c>
      <x:c r="AB173" s="204" t="n">
        <x:f>Y173-(U173+V173-W173-X173)</x:f>
        <x:v>0</x:v>
      </x:c>
    </x:row>
    <x:row r="174">
      <x:c r="R174" t="str">
        <x:v>106141273</x:v>
      </x:c>
      <x:c r="S174" t="str">
        <x:v>NORTHERN INYO HOSPITAL</x:v>
      </x:c>
      <x:c r="T174" t="str">
        <x:v>District</x:v>
      </x:c>
      <x:c r="U174" s="204" t="n">
        <x:v>3408028</x:v>
      </x:c>
      <x:c r="V174" s="204" t="n">
        <x:v>3897351</x:v>
      </x:c>
      <x:c r="W174" s="204" t="n">
        <x:v>4301991</x:v>
      </x:c>
      <x:c r="X174" s="204" t="n">
        <x:v>0</x:v>
      </x:c>
      <x:c r="Y174" s="204" t="n">
        <x:v>3003388</x:v>
      </x:c>
      <x:c r="Z174" s="204" t="n">
        <x:v>119333375</x:v>
      </x:c>
      <x:c r="AA174" s="204" t="n">
        <x:v>123230726</x:v>
      </x:c>
      <x:c r="AB174" s="204" t="n">
        <x:f>Y174-(U174+V174-W174-X174)</x:f>
        <x:v>0</x:v>
      </x:c>
    </x:row>
    <x:row r="175">
      <x:c r="R175" t="str">
        <x:v>106190568</x:v>
      </x:c>
      <x:c r="S175" t="str">
        <x:v>NORTHRIDGE HOSPITAL MEDICAL CENTER</x:v>
      </x:c>
      <x:c r="T175" t="str">
        <x:v>Non-Profit</x:v>
      </x:c>
      <x:c r="U175" s="204" t="n">
        <x:v>35047744</x:v>
      </x:c>
      <x:c r="V175" s="204" t="n">
        <x:v>5908500</x:v>
      </x:c>
      <x:c r="W175" s="204" t="n">
        <x:v>1088673</x:v>
      </x:c>
      <x:c r="X175" s="204" t="n">
        <x:v>0</x:v>
      </x:c>
      <x:c r="Y175" s="204" t="n">
        <x:v>39867571</x:v>
      </x:c>
      <x:c r="Z175" s="204" t="n">
        <x:v>574817579</x:v>
      </x:c>
      <x:c r="AA175" s="204" t="n">
        <x:v>580726079</x:v>
      </x:c>
      <x:c r="AB175" s="204" t="n">
        <x:f>Y175-(U175+V175-W175-X175)</x:f>
        <x:v>0</x:v>
      </x:c>
    </x:row>
    <x:row r="176">
      <x:c r="R176" t="str">
        <x:v>106214034</x:v>
      </x:c>
      <x:c r="S176" t="str">
        <x:v>NOVATO COMMUNITY HOSPITAL</x:v>
      </x:c>
      <x:c r="T176" t="str">
        <x:v>Non-Profit</x:v>
      </x:c>
      <x:c r="U176" s="204" t="n">
        <x:v>7421922</x:v>
      </x:c>
      <x:c r="V176" s="204" t="n">
        <x:v>5477251</x:v>
      </x:c>
      <x:c r="W176" s="204" t="n">
        <x:v>2938137</x:v>
      </x:c>
      <x:c r="X176" s="204" t="n">
        <x:v>0</x:v>
      </x:c>
      <x:c r="Y176" s="204" t="n">
        <x:v>9961036</x:v>
      </x:c>
      <x:c r="Z176" s="204" t="n">
        <x:v>115287489</x:v>
      </x:c>
      <x:c r="AA176" s="204" t="n">
        <x:v>120764740</x:v>
      </x:c>
      <x:c r="AB176" s="204" t="n">
        <x:f>Y176-(U176+V176-W176-X176)</x:f>
        <x:v>0</x:v>
      </x:c>
    </x:row>
    <x:row r="177">
      <x:c r="R177" t="str">
        <x:v>106500967</x:v>
      </x:c>
      <x:c r="S177" t="str">
        <x:v>OAK VALLEY HOSPITAL DISTRICT</x:v>
      </x:c>
      <x:c r="T177" t="str">
        <x:v>District</x:v>
      </x:c>
      <x:c r="U177" s="204" t="n">
        <x:v>6918187</x:v>
      </x:c>
      <x:c r="V177" s="204" t="n">
        <x:v>3142580</x:v>
      </x:c>
      <x:c r="W177" s="204" t="n">
        <x:v>0</x:v>
      </x:c>
      <x:c r="X177" s="204" t="n">
        <x:v>0</x:v>
      </x:c>
      <x:c r="Y177" s="204" t="n">
        <x:v>10060767</x:v>
      </x:c>
      <x:c r="Z177" s="204" t="n">
        <x:v>90183960</x:v>
      </x:c>
      <x:c r="AA177" s="204" t="n">
        <x:v>93326540</x:v>
      </x:c>
      <x:c r="AB177" s="204" t="n">
        <x:f>Y177-(U177+V177-W177-X177)</x:f>
        <x:v>0</x:v>
      </x:c>
    </x:row>
    <x:row r="178">
      <x:c r="R178" t="str">
        <x:v>106301566</x:v>
      </x:c>
      <x:c r="S178" t="str">
        <x:v>ORANGE COUNTY GLOBAL MEDICAL CENTER</x:v>
      </x:c>
      <x:c r="T178" t="str">
        <x:v>Investor</x:v>
      </x:c>
      <x:c r="U178" s="204" t="n">
        <x:v>1531211</x:v>
      </x:c>
      <x:c r="V178" s="204" t="n">
        <x:v>0</x:v>
      </x:c>
      <x:c r="W178" s="204" t="n">
        <x:v>0</x:v>
      </x:c>
      <x:c r="X178" s="204" t="n">
        <x:v>0</x:v>
      </x:c>
      <x:c r="Y178" s="204" t="n">
        <x:v>1531211</x:v>
      </x:c>
      <x:c r="Z178" s="204" t="n">
        <x:v>237486466</x:v>
      </x:c>
      <x:c r="AA178" s="204" t="n">
        <x:v>237486466</x:v>
      </x:c>
      <x:c r="AB178" s="204" t="n">
        <x:f>Y178-(U178+V178-W178-X178)</x:f>
        <x:v>0</x:v>
      </x:c>
    </x:row>
    <x:row r="179">
      <x:c r="R179" t="str">
        <x:v>106040802</x:v>
      </x:c>
      <x:c r="S179" t="str">
        <x:v>ORCHARD HOSPITAL</x:v>
      </x:c>
      <x:c r="T179" t="str">
        <x:v>District</x:v>
      </x:c>
      <x:c r="U179" s="204" t="n">
        <x:v>-39156</x:v>
      </x:c>
      <x:c r="V179" s="204" t="n">
        <x:v>975885</x:v>
      </x:c>
      <x:c r="W179" s="204" t="n">
        <x:v>203852</x:v>
      </x:c>
      <x:c r="X179" s="204" t="n">
        <x:v>0</x:v>
      </x:c>
      <x:c r="Y179" s="204" t="n">
        <x:v>732877</x:v>
      </x:c>
      <x:c r="Z179" s="204" t="n">
        <x:v>30071962</x:v>
      </x:c>
      <x:c r="AA179" s="204" t="n">
        <x:v>31047847</x:v>
      </x:c>
      <x:c r="AB179" s="204" t="n">
        <x:f>Y179-(U179+V179-W179-X179)</x:f>
        <x:v>0</x:v>
      </x:c>
    </x:row>
    <x:row r="180">
      <x:c r="R180" t="str">
        <x:v>106040937</x:v>
      </x:c>
      <x:c r="S180" t="str">
        <x:v>OROVILLE HOSPITAL</x:v>
      </x:c>
      <x:c r="T180" t="str">
        <x:v>Non-Profit</x:v>
      </x:c>
      <x:c r="U180" s="204" t="n">
        <x:v>18358157</x:v>
      </x:c>
      <x:c r="V180" s="204" t="n">
        <x:v>14541330</x:v>
      </x:c>
      <x:c r="W180" s="204" t="n">
        <x:v>822432</x:v>
      </x:c>
      <x:c r="X180" s="204" t="n">
        <x:v>0</x:v>
      </x:c>
      <x:c r="Y180" s="204" t="n">
        <x:v>32077055</x:v>
      </x:c>
      <x:c r="Z180" s="204" t="n">
        <x:v>424637493</x:v>
      </x:c>
      <x:c r="AA180" s="204" t="n">
        <x:v>439178823</x:v>
      </x:c>
      <x:c r="AB180" s="204" t="n">
        <x:f>Y180-(U180+V180-W180-X180)</x:f>
        <x:v>0</x:v>
      </x:c>
    </x:row>
    <x:row r="181">
      <x:c r="R181" t="str">
        <x:v>106190696</x:v>
      </x:c>
      <x:c r="S181" t="str">
        <x:v>PACIFICA HOSPITAL OF THE VALLEY</x:v>
      </x:c>
      <x:c r="T181" t="str">
        <x:v>Investor</x:v>
      </x:c>
      <x:c r="U181" s="204" t="n">
        <x:v>1931617</x:v>
      </x:c>
      <x:c r="V181" s="204" t="n">
        <x:v>260514</x:v>
      </x:c>
      <x:c r="W181" s="204" t="n">
        <x:v>0</x:v>
      </x:c>
      <x:c r="X181" s="204" t="n">
        <x:v>0</x:v>
      </x:c>
      <x:c r="Y181" s="204" t="n">
        <x:v>2192131</x:v>
      </x:c>
      <x:c r="Z181" s="204" t="n">
        <x:v>119687634</x:v>
      </x:c>
      <x:c r="AA181" s="204" t="n">
        <x:v>119948148</x:v>
      </x:c>
      <x:c r="AB181" s="204" t="n">
        <x:f>Y181-(U181+V181-W181-X181)</x:f>
        <x:v>0</x:v>
      </x:c>
    </x:row>
    <x:row r="182">
      <x:c r="R182" t="str">
        <x:v>106196405</x:v>
      </x:c>
      <x:c r="S182" t="str">
        <x:v>PALMDALE REGIONAL MEDICAL CENTER</x:v>
      </x:c>
      <x:c r="T182" t="str">
        <x:v>Investor</x:v>
      </x:c>
      <x:c r="U182" s="204" t="n">
        <x:v>-11896157</x:v>
      </x:c>
      <x:c r="V182" s="204" t="n">
        <x:v>417770</x:v>
      </x:c>
      <x:c r="W182" s="204" t="n">
        <x:v>0</x:v>
      </x:c>
      <x:c r="X182" s="204" t="n">
        <x:v>0</x:v>
      </x:c>
      <x:c r="Y182" s="204" t="n">
        <x:v>-11478387</x:v>
      </x:c>
      <x:c r="Z182" s="204" t="n">
        <x:v>275691866</x:v>
      </x:c>
      <x:c r="AA182" s="204" t="n">
        <x:v>276109636</x:v>
      </x:c>
      <x:c r="AB182" s="204" t="n">
        <x:f>Y182-(U182+V182-W182-X182)</x:f>
        <x:v>0</x:v>
      </x:c>
    </x:row>
    <x:row r="183">
      <x:c r="R183" t="str">
        <x:v>106331288</x:v>
      </x:c>
      <x:c r="S183" t="str">
        <x:v>PALO VERDE HOSPITAL</x:v>
      </x:c>
      <x:c r="T183" t="str">
        <x:v>District</x:v>
      </x:c>
      <x:c r="U183" s="204" t="n">
        <x:v>-15089293</x:v>
      </x:c>
      <x:c r="V183" s="204" t="n">
        <x:v>332856</x:v>
      </x:c>
      <x:c r="W183" s="204" t="n">
        <x:v>700</x:v>
      </x:c>
      <x:c r="X183" s="204" t="n">
        <x:v>0</x:v>
      </x:c>
      <x:c r="Y183" s="204" t="n">
        <x:v>-14757137</x:v>
      </x:c>
      <x:c r="Z183" s="204" t="n">
        <x:v>11607474</x:v>
      </x:c>
      <x:c r="AA183" s="204" t="n">
        <x:v>11940330</x:v>
      </x:c>
      <x:c r="AB183" s="204" t="n">
        <x:f>Y183-(U183+V183-W183-X183)</x:f>
        <x:v>0</x:v>
      </x:c>
    </x:row>
    <x:row r="184">
      <x:c r="R184" t="str">
        <x:v>106374382</x:v>
      </x:c>
      <x:c r="S184" t="str">
        <x:v>PALOMAR MEDICAL CENTER</x:v>
      </x:c>
      <x:c r="T184" t="str">
        <x:v>District</x:v>
      </x:c>
      <x:c r="U184" s="204" t="n">
        <x:v>-14792906</x:v>
      </x:c>
      <x:c r="V184" s="204" t="n">
        <x:v>23227454</x:v>
      </x:c>
      <x:c r="W184" s="204" t="n">
        <x:v>8066372</x:v>
      </x:c>
      <x:c r="X184" s="204" t="n">
        <x:v>0</x:v>
      </x:c>
      <x:c r="Y184" s="204" t="n">
        <x:v>368176</x:v>
      </x:c>
      <x:c r="Z184" s="204" t="n">
        <x:v>577356366</x:v>
      </x:c>
      <x:c r="AA184" s="204" t="n">
        <x:v>600583820</x:v>
      </x:c>
      <x:c r="AB184" s="204" t="n">
        <x:f>Y184-(U184+V184-W184-X184)</x:f>
        <x:v>0</x:v>
      </x:c>
    </x:row>
    <x:row r="185">
      <x:c r="R185" t="str">
        <x:v>106370977</x:v>
      </x:c>
      <x:c r="S185" t="str">
        <x:v>PALOMAR MEDICAL CENTER POWAY</x:v>
      </x:c>
      <x:c r="T185" t="str">
        <x:v>District</x:v>
      </x:c>
      <x:c r="U185" s="204" t="n">
        <x:v>-15600691</x:v>
      </x:c>
      <x:c r="V185" s="204" t="n">
        <x:v>11488306</x:v>
      </x:c>
      <x:c r="W185" s="204" t="n">
        <x:v>200</x:v>
      </x:c>
      <x:c r="X185" s="204" t="n">
        <x:v>0</x:v>
      </x:c>
      <x:c r="Y185" s="204" t="n">
        <x:v>-4112585</x:v>
      </x:c>
      <x:c r="Z185" s="204" t="n">
        <x:v>179430051</x:v>
      </x:c>
      <x:c r="AA185" s="204" t="n">
        <x:v>190918357</x:v>
      </x:c>
      <x:c r="AB185" s="204" t="n">
        <x:f>Y185-(U185+V185-W185-X185)</x:f>
        <x:v>0</x:v>
      </x:c>
    </x:row>
    <x:row r="186">
      <x:c r="R186" t="str">
        <x:v>106370759</x:v>
      </x:c>
      <x:c r="S186" t="str">
        <x:v>PARADISE VALLEY HOSPITAL</x:v>
      </x:c>
      <x:c r="T186" t="str">
        <x:v>Investor</x:v>
      </x:c>
      <x:c r="U186" s="204" t="n">
        <x:v>7515803</x:v>
      </x:c>
      <x:c r="V186" s="204" t="n">
        <x:v>2619625</x:v>
      </x:c>
      <x:c r="W186" s="204" t="n">
        <x:v>918150</x:v>
      </x:c>
      <x:c r="X186" s="204" t="n">
        <x:v>0</x:v>
      </x:c>
      <x:c r="Y186" s="204" t="n">
        <x:v>9217278</x:v>
      </x:c>
      <x:c r="Z186" s="204" t="n">
        <x:v>162159992</x:v>
      </x:c>
      <x:c r="AA186" s="204" t="n">
        <x:v>164779617</x:v>
      </x:c>
      <x:c r="AB186" s="204" t="n">
        <x:f>Y186-(U186+V186-W186-X186)</x:f>
        <x:v>0</x:v>
      </x:c>
    </x:row>
    <x:row r="187">
      <x:c r="R187" t="str">
        <x:v>106491001</x:v>
      </x:c>
      <x:c r="S187" t="str">
        <x:v>PETALUMA VALLEY HOSPITAL</x:v>
      </x:c>
      <x:c r="T187" t="str">
        <x:v>Non-Profit</x:v>
      </x:c>
      <x:c r="U187" s="204" t="n">
        <x:v>-11092559</x:v>
      </x:c>
      <x:c r="V187" s="204" t="n">
        <x:v>47332</x:v>
      </x:c>
      <x:c r="W187" s="204" t="n">
        <x:v>0</x:v>
      </x:c>
      <x:c r="X187" s="204" t="n">
        <x:v>0</x:v>
      </x:c>
      <x:c r="Y187" s="204" t="n">
        <x:v>-11045227</x:v>
      </x:c>
      <x:c r="Z187" s="204" t="n">
        <x:v>84216611</x:v>
      </x:c>
      <x:c r="AA187" s="204" t="n">
        <x:v>84263943</x:v>
      </x:c>
      <x:c r="AB187" s="204" t="n">
        <x:f>Y187-(U187+V187-W187-X187)</x:f>
        <x:v>0</x:v>
      </x:c>
    </x:row>
    <x:row r="188">
      <x:c r="R188" t="str">
        <x:v>106190243</x:v>
      </x:c>
      <x:c r="S188" t="str">
        <x:v>PIH HEALTH DOWNEY HOSPITAL</x:v>
      </x:c>
      <x:c r="T188" t="str">
        <x:v>Non-Profit</x:v>
      </x:c>
      <x:c r="U188" s="204" t="n">
        <x:v>3511634</x:v>
      </x:c>
      <x:c r="V188" s="204" t="n">
        <x:v>37383267</x:v>
      </x:c>
      <x:c r="W188" s="204" t="n">
        <x:v>67801</x:v>
      </x:c>
      <x:c r="X188" s="204" t="n">
        <x:v>0</x:v>
      </x:c>
      <x:c r="Y188" s="204" t="n">
        <x:v>40827100</x:v>
      </x:c>
      <x:c r="Z188" s="204" t="n">
        <x:v>223738766</x:v>
      </x:c>
      <x:c r="AA188" s="204" t="n">
        <x:v>261122033</x:v>
      </x:c>
      <x:c r="AB188" s="204" t="n">
        <x:f>Y188-(U188+V188-W188-X188)</x:f>
        <x:v>0</x:v>
      </x:c>
    </x:row>
    <x:row r="189">
      <x:c r="R189" t="str">
        <x:v>106190392</x:v>
      </x:c>
      <x:c r="S189" t="str">
        <x:v>PIH HEALTH GOOD SAMARITAN HOSPITAL</x:v>
      </x:c>
      <x:c r="T189" t="str">
        <x:v>Non-Profit</x:v>
      </x:c>
      <x:c r="U189" s="204" t="n">
        <x:v>-31429241</x:v>
      </x:c>
      <x:c r="V189" s="204" t="n">
        <x:v>23694661</x:v>
      </x:c>
      <x:c r="W189" s="204" t="n">
        <x:v>89530</x:v>
      </x:c>
      <x:c r="X189" s="204" t="n">
        <x:v>0</x:v>
      </x:c>
      <x:c r="Y189" s="204" t="n">
        <x:v>-7824110</x:v>
      </x:c>
      <x:c r="Z189" s="204" t="n">
        <x:v>374441861</x:v>
      </x:c>
      <x:c r="AA189" s="204" t="n">
        <x:v>398136522</x:v>
      </x:c>
      <x:c r="AB189" s="204" t="n">
        <x:f>Y189-(U189+V189-W189-X189)</x:f>
        <x:v>0</x:v>
      </x:c>
    </x:row>
    <x:row r="190">
      <x:c r="R190" t="str">
        <x:v>106190631</x:v>
      </x:c>
      <x:c r="S190" t="str">
        <x:v>PIH HEALTH WHITTIER HOSPITAL</x:v>
      </x:c>
      <x:c r="T190" t="str">
        <x:v>Non-Profit</x:v>
      </x:c>
      <x:c r="U190" s="204" t="n">
        <x:v>14098662</x:v>
      </x:c>
      <x:c r="V190" s="204" t="n">
        <x:v>141161714</x:v>
      </x:c>
      <x:c r="W190" s="204" t="n">
        <x:v>5530203</x:v>
      </x:c>
      <x:c r="X190" s="204" t="n">
        <x:v>0</x:v>
      </x:c>
      <x:c r="Y190" s="204" t="n">
        <x:v>149730173</x:v>
      </x:c>
      <x:c r="Z190" s="204" t="n">
        <x:v>904559649</x:v>
      </x:c>
      <x:c r="AA190" s="204" t="n">
        <x:v>1045721363</x:v>
      </x:c>
      <x:c r="AB190" s="204" t="n">
        <x:f>Y190-(U190+V190-W190-X190)</x:f>
        <x:v>0</x:v>
      </x:c>
    </x:row>
    <x:row r="191">
      <x:c r="R191" t="str">
        <x:v>106130760</x:v>
      </x:c>
      <x:c r="S191" t="str">
        <x:v>PIONEERS MEMORIAL HEALTHCARE DISTRICT</x:v>
      </x:c>
      <x:c r="T191" t="str">
        <x:v>District</x:v>
      </x:c>
      <x:c r="U191" s="204" t="n">
        <x:v>6660365</x:v>
      </x:c>
      <x:c r="V191" s="204" t="n">
        <x:v>3170337</x:v>
      </x:c>
      <x:c r="W191" s="204" t="n">
        <x:v>92323</x:v>
      </x:c>
      <x:c r="X191" s="204" t="n">
        <x:v>0</x:v>
      </x:c>
      <x:c r="Y191" s="204" t="n">
        <x:v>9738379</x:v>
      </x:c>
      <x:c r="Z191" s="204" t="n">
        <x:v>164412018</x:v>
      </x:c>
      <x:c r="AA191" s="204" t="n">
        <x:v>167582355</x:v>
      </x:c>
      <x:c r="AB191" s="204" t="n">
        <x:f>Y191-(U191+V191-W191-X191)</x:f>
        <x:v>0</x:v>
      </x:c>
    </x:row>
    <x:row r="192">
      <x:c r="R192" t="str">
        <x:v>106320986</x:v>
      </x:c>
      <x:c r="S192" t="str">
        <x:v>PLUMAS DISTRICT HOSPITAL</x:v>
      </x:c>
      <x:c r="T192" t="str">
        <x:v>District</x:v>
      </x:c>
      <x:c r="U192" s="204" t="n">
        <x:v>-2494931</x:v>
      </x:c>
      <x:c r="V192" s="204" t="n">
        <x:v>3128552</x:v>
      </x:c>
      <x:c r="W192" s="204" t="n">
        <x:v>0</x:v>
      </x:c>
      <x:c r="X192" s="204" t="n">
        <x:v>0</x:v>
      </x:c>
      <x:c r="Y192" s="204" t="n">
        <x:v>633621</x:v>
      </x:c>
      <x:c r="Z192" s="204" t="n">
        <x:v>39806347</x:v>
      </x:c>
      <x:c r="AA192" s="204" t="n">
        <x:v>42934899</x:v>
      </x:c>
      <x:c r="AB192" s="204" t="n">
        <x:f>Y192-(U192+V192-W192-X192)</x:f>
        <x:v>0</x:v>
      </x:c>
    </x:row>
    <x:row r="193">
      <x:c r="R193" t="str">
        <x:v>106190630</x:v>
      </x:c>
      <x:c r="S193" t="str">
        <x:v>POMONA VALLEY HOSPITAL MEDICAL CENTER</x:v>
      </x:c>
      <x:c r="T193" t="str">
        <x:v>Non-Profit</x:v>
      </x:c>
      <x:c r="U193" s="204" t="n">
        <x:v>37785595</x:v>
      </x:c>
      <x:c r="V193" s="204" t="n">
        <x:v>27668437</x:v>
      </x:c>
      <x:c r="W193" s="204" t="n">
        <x:v>38297403</x:v>
      </x:c>
      <x:c r="X193" s="204" t="n">
        <x:v>0</x:v>
      </x:c>
      <x:c r="Y193" s="204" t="n">
        <x:v>27156629</x:v>
      </x:c>
      <x:c r="Z193" s="204" t="n">
        <x:v>839352662</x:v>
      </x:c>
      <x:c r="AA193" s="204" t="n">
        <x:v>867021099</x:v>
      </x:c>
      <x:c r="AB193" s="204" t="n">
        <x:f>Y193-(U193+V193-W193-X193)</x:f>
        <x:v>0</x:v>
      </x:c>
    </x:row>
    <x:row r="194">
      <x:c r="R194" t="str">
        <x:v>106190385</x:v>
      </x:c>
      <x:c r="S194" t="str">
        <x:v>PROVIDENCE HOLY CROSS MEDICAL CENTER</x:v>
      </x:c>
      <x:c r="T194" t="str">
        <x:v>Non-Profit</x:v>
      </x:c>
      <x:c r="U194" s="204" t="n">
        <x:v>33219452</x:v>
      </x:c>
      <x:c r="V194" s="204" t="n">
        <x:v>15705805</x:v>
      </x:c>
      <x:c r="W194" s="204" t="n">
        <x:v>0</x:v>
      </x:c>
      <x:c r="X194" s="204" t="n">
        <x:v>0</x:v>
      </x:c>
      <x:c r="Y194" s="204" t="n">
        <x:v>48925257</x:v>
      </x:c>
      <x:c r="Z194" s="204" t="n">
        <x:v>647330007</x:v>
      </x:c>
      <x:c r="AA194" s="204" t="n">
        <x:v>663035812</x:v>
      </x:c>
      <x:c r="AB194" s="204" t="n">
        <x:f>Y194-(U194+V194-W194-X194)</x:f>
        <x:v>0</x:v>
      </x:c>
    </x:row>
    <x:row r="195">
      <x:c r="R195" t="str">
        <x:v>106190680</x:v>
      </x:c>
      <x:c r="S195" t="str">
        <x:v>PROVIDENCE LITTLE COMPANY OF MARY MC - SAN PEDRO</x:v>
      </x:c>
      <x:c r="T195" t="str">
        <x:v>Non-Profit</x:v>
      </x:c>
      <x:c r="U195" s="204" t="n">
        <x:v>-27382691</x:v>
      </x:c>
      <x:c r="V195" s="204" t="n">
        <x:v>1381222</x:v>
      </x:c>
      <x:c r="W195" s="204" t="n">
        <x:v>0</x:v>
      </x:c>
      <x:c r="X195" s="204" t="n">
        <x:v>0</x:v>
      </x:c>
      <x:c r="Y195" s="204" t="n">
        <x:v>-26001469</x:v>
      </x:c>
      <x:c r="Z195" s="204" t="n">
        <x:v>211993796</x:v>
      </x:c>
      <x:c r="AA195" s="204" t="n">
        <x:v>213375018</x:v>
      </x:c>
      <x:c r="AB195" s="204" t="n">
        <x:f>Y195-(U195+V195-W195-X195)</x:f>
        <x:v>0</x:v>
      </x:c>
    </x:row>
    <x:row r="196">
      <x:c r="R196" t="str">
        <x:v>106190470</x:v>
      </x:c>
      <x:c r="S196" t="str">
        <x:v>PROVIDENCE LITTLE COMPANY OF MARY MC - TORRANCE</x:v>
      </x:c>
      <x:c r="T196" t="str">
        <x:v>Non-Profit</x:v>
      </x:c>
      <x:c r="U196" s="204" t="n">
        <x:v>-34807706</x:v>
      </x:c>
      <x:c r="V196" s="204" t="n">
        <x:v>8607717</x:v>
      </x:c>
      <x:c r="W196" s="204" t="n">
        <x:v>129966</x:v>
      </x:c>
      <x:c r="X196" s="204" t="n">
        <x:v>0</x:v>
      </x:c>
      <x:c r="Y196" s="204" t="n">
        <x:v>-26329955</x:v>
      </x:c>
      <x:c r="Z196" s="204" t="n">
        <x:v>542763550</x:v>
      </x:c>
      <x:c r="AA196" s="204" t="n">
        <x:v>551371267</x:v>
      </x:c>
      <x:c r="AB196" s="204" t="n">
        <x:f>Y196-(U196+V196-W196-X196)</x:f>
        <x:v>0</x:v>
      </x:c>
    </x:row>
    <x:row r="197">
      <x:c r="R197" t="str">
        <x:v>106301262</x:v>
      </x:c>
      <x:c r="S197" t="str">
        <x:v>PROVIDENCE MISSION HOSPITAL</x:v>
      </x:c>
      <x:c r="T197" t="str">
        <x:v>Non-Profit</x:v>
      </x:c>
      <x:c r="U197" s="204" t="n">
        <x:v>-4082567</x:v>
      </x:c>
      <x:c r="V197" s="204" t="n">
        <x:v>13781065</x:v>
      </x:c>
      <x:c r="W197" s="204" t="n">
        <x:v>24292879</x:v>
      </x:c>
      <x:c r="X197" s="204" t="n">
        <x:v>0</x:v>
      </x:c>
      <x:c r="Y197" s="204" t="n">
        <x:v>-14594381</x:v>
      </x:c>
      <x:c r="Z197" s="204" t="n">
        <x:v>866810146</x:v>
      </x:c>
      <x:c r="AA197" s="204" t="n">
        <x:v>880591211</x:v>
      </x:c>
      <x:c r="AB197" s="204" t="n">
        <x:f>Y197-(U197+V197-W197-X197)</x:f>
        <x:v>0</x:v>
      </x:c>
    </x:row>
    <x:row r="198">
      <x:c r="R198" t="str">
        <x:v>106281047</x:v>
      </x:c>
      <x:c r="S198" t="str">
        <x:v>PROVIDENCE QUEEN OF THE VALLEY MEDICAL CENTER</x:v>
      </x:c>
      <x:c r="T198" t="str">
        <x:v>Non-Profit</x:v>
      </x:c>
      <x:c r="U198" s="204" t="n">
        <x:v>-5007409</x:v>
      </x:c>
      <x:c r="V198" s="204" t="n">
        <x:v>7258176</x:v>
      </x:c>
      <x:c r="W198" s="204" t="n">
        <x:v>726150</x:v>
      </x:c>
      <x:c r="X198" s="204" t="n">
        <x:v>0</x:v>
      </x:c>
      <x:c r="Y198" s="204" t="n">
        <x:v>1524617</x:v>
      </x:c>
      <x:c r="Z198" s="204" t="n">
        <x:v>348691414</x:v>
      </x:c>
      <x:c r="AA198" s="204" t="n">
        <x:v>355949590</x:v>
      </x:c>
      <x:c r="AB198" s="204" t="n">
        <x:f>Y198-(U198+V198-W198-X198)</x:f>
        <x:v>0</x:v>
      </x:c>
    </x:row>
    <x:row r="199">
      <x:c r="R199" t="str">
        <x:v>106121051</x:v>
      </x:c>
      <x:c r="S199" t="str">
        <x:v>PROVIDENCE REDWOOD MEMORIAL HOSPITAL</x:v>
      </x:c>
      <x:c r="T199" t="str">
        <x:v>Non-Profit</x:v>
      </x:c>
      <x:c r="U199" s="204" t="n">
        <x:v>-1334747</x:v>
      </x:c>
      <x:c r="V199" s="204" t="n">
        <x:v>2429089</x:v>
      </x:c>
      <x:c r="W199" s="204" t="n">
        <x:v>20715</x:v>
      </x:c>
      <x:c r="X199" s="204" t="n">
        <x:v>0</x:v>
      </x:c>
      <x:c r="Y199" s="204" t="n">
        <x:v>1073627</x:v>
      </x:c>
      <x:c r="Z199" s="204" t="n">
        <x:v>51762633</x:v>
      </x:c>
      <x:c r="AA199" s="204" t="n">
        <x:v>54191722</x:v>
      </x:c>
      <x:c r="AB199" s="204" t="n">
        <x:f>Y199-(U199+V199-W199-X199)</x:f>
        <x:v>0</x:v>
      </x:c>
    </x:row>
    <x:row r="200">
      <x:c r="R200" t="str">
        <x:v>106491064</x:v>
      </x:c>
      <x:c r="S200" t="str">
        <x:v>PROVIDENCE SANTA ROSA MEMORIAL HOSPITAL</x:v>
      </x:c>
      <x:c r="T200" t="str">
        <x:v>Non-Profit</x:v>
      </x:c>
      <x:c r="U200" s="204" t="n">
        <x:v>-42299943</x:v>
      </x:c>
      <x:c r="V200" s="204" t="n">
        <x:v>12906639</x:v>
      </x:c>
      <x:c r="W200" s="204" t="n">
        <x:v>2814379</x:v>
      </x:c>
      <x:c r="X200" s="204" t="n">
        <x:v>0</x:v>
      </x:c>
      <x:c r="Y200" s="204" t="n">
        <x:v>-32207683</x:v>
      </x:c>
      <x:c r="Z200" s="204" t="n">
        <x:v>702054021</x:v>
      </x:c>
      <x:c r="AA200" s="204" t="n">
        <x:v>714960660</x:v>
      </x:c>
      <x:c r="AB200" s="204" t="n">
        <x:f>Y200-(U200+V200-W200-X200)</x:f>
        <x:v>0</x:v>
      </x:c>
    </x:row>
    <x:row r="201">
      <x:c r="R201" t="str">
        <x:v>106190756</x:v>
      </x:c>
      <x:c r="S201" t="str">
        <x:v>PROVIDENCE ST. JOHN'S HEALTH CENTER</x:v>
      </x:c>
      <x:c r="T201" t="str">
        <x:v>Non-Profit</x:v>
      </x:c>
      <x:c r="U201" s="204" t="n">
        <x:v>-69981583</x:v>
      </x:c>
      <x:c r="V201" s="204" t="n">
        <x:v>21222141</x:v>
      </x:c>
      <x:c r="W201" s="204" t="n">
        <x:v>978926</x:v>
      </x:c>
      <x:c r="X201" s="204" t="n">
        <x:v>0</x:v>
      </x:c>
      <x:c r="Y201" s="204" t="n">
        <x:v>-49738368</x:v>
      </x:c>
      <x:c r="Z201" s="204" t="n">
        <x:v>468775013</x:v>
      </x:c>
      <x:c r="AA201" s="204" t="n">
        <x:v>489997154</x:v>
      </x:c>
      <x:c r="AB201" s="204" t="n">
        <x:f>Y201-(U201+V201-W201-X201)</x:f>
        <x:v>0</x:v>
      </x:c>
    </x:row>
    <x:row r="202">
      <x:c r="R202" t="str">
        <x:v>106301340</x:v>
      </x:c>
      <x:c r="S202" t="str">
        <x:v>PROVIDENCE ST. JOSEPH HOSPITAL</x:v>
      </x:c>
      <x:c r="T202" t="str">
        <x:v>Non-Profit</x:v>
      </x:c>
      <x:c r="U202" s="204" t="n">
        <x:v>-41368289</x:v>
      </x:c>
      <x:c r="V202" s="204" t="n">
        <x:v>22114236</x:v>
      </x:c>
      <x:c r="W202" s="204" t="n">
        <x:v>5729857</x:v>
      </x:c>
      <x:c r="X202" s="204" t="n">
        <x:v>0</x:v>
      </x:c>
      <x:c r="Y202" s="204" t="n">
        <x:v>-24983910</x:v>
      </x:c>
      <x:c r="Z202" s="204" t="n">
        <x:v>926982545</x:v>
      </x:c>
      <x:c r="AA202" s="204" t="n">
        <x:v>949096781</x:v>
      </x:c>
      <x:c r="AB202" s="204" t="n">
        <x:f>Y202-(U202+V202-W202-X202)</x:f>
        <x:v>0</x:v>
      </x:c>
    </x:row>
    <x:row r="203">
      <x:c r="R203" t="str">
        <x:v>106121080</x:v>
      </x:c>
      <x:c r="S203" t="str">
        <x:v>PROVIDENCE ST. JOSEPH HOSPITAL - EUREKA</x:v>
      </x:c>
      <x:c r="T203" t="str">
        <x:v>Non-Profit</x:v>
      </x:c>
      <x:c r="U203" s="204" t="n">
        <x:v>-5259318</x:v>
      </x:c>
      <x:c r="V203" s="204" t="n">
        <x:v>1499711</x:v>
      </x:c>
      <x:c r="W203" s="204" t="n">
        <x:v>104191</x:v>
      </x:c>
      <x:c r="X203" s="204" t="n">
        <x:v>0</x:v>
      </x:c>
      <x:c r="Y203" s="204" t="n">
        <x:v>-3863798</x:v>
      </x:c>
      <x:c r="Z203" s="204" t="n">
        <x:v>387237010</x:v>
      </x:c>
      <x:c r="AA203" s="204" t="n">
        <x:v>388736721</x:v>
      </x:c>
      <x:c r="AB203" s="204" t="n">
        <x:f>Y203-(U203+V203-W203-X203)</x:f>
        <x:v>0</x:v>
      </x:c>
    </x:row>
    <x:row r="204">
      <x:c r="R204" t="str">
        <x:v>106190758</x:v>
      </x:c>
      <x:c r="S204" t="str">
        <x:v>PROVIDENCE ST. JOSEPH MEDICAL CENTER</x:v>
      </x:c>
      <x:c r="T204" t="str">
        <x:v>Non-Profit</x:v>
      </x:c>
      <x:c r="U204" s="204" t="n">
        <x:v>22280659</x:v>
      </x:c>
      <x:c r="V204" s="204" t="n">
        <x:v>8477071</x:v>
      </x:c>
      <x:c r="W204" s="204" t="n">
        <x:v>20386</x:v>
      </x:c>
      <x:c r="X204" s="204" t="n">
        <x:v>0</x:v>
      </x:c>
      <x:c r="Y204" s="204" t="n">
        <x:v>30737344</x:v>
      </x:c>
      <x:c r="Z204" s="204" t="n">
        <x:v>584127679</x:v>
      </x:c>
      <x:c r="AA204" s="204" t="n">
        <x:v>592604750</x:v>
      </x:c>
      <x:c r="AB204" s="204" t="n">
        <x:f>Y204-(U204+V204-W204-X204)</x:f>
        <x:v>0</x:v>
      </x:c>
    </x:row>
    <x:row r="205">
      <x:c r="R205" t="str">
        <x:v>106301342</x:v>
      </x:c>
      <x:c r="S205" t="str">
        <x:v>PROVIDENCE ST. JUDE MEDICAL CENTER</x:v>
      </x:c>
      <x:c r="T205" t="str">
        <x:v>Non-Profit</x:v>
      </x:c>
      <x:c r="U205" s="204" t="n">
        <x:v>-16993384</x:v>
      </x:c>
      <x:c r="V205" s="204" t="n">
        <x:v>16550441</x:v>
      </x:c>
      <x:c r="W205" s="204" t="n">
        <x:v>557346</x:v>
      </x:c>
      <x:c r="X205" s="204" t="n">
        <x:v>0</x:v>
      </x:c>
      <x:c r="Y205" s="204" t="n">
        <x:v>-1000289</x:v>
      </x:c>
      <x:c r="Z205" s="204" t="n">
        <x:v>930614445</x:v>
      </x:c>
      <x:c r="AA205" s="204" t="n">
        <x:v>947164886</x:v>
      </x:c>
      <x:c r="AB205" s="204" t="n">
        <x:f>Y205-(U205+V205-W205-X205)</x:f>
        <x:v>0</x:v>
      </x:c>
    </x:row>
    <x:row r="206">
      <x:c r="R206" t="str">
        <x:v>106361343</x:v>
      </x:c>
      <x:c r="S206" t="str">
        <x:v>PROVIDENCE ST. MARY MEDICAL CENTER</x:v>
      </x:c>
      <x:c r="T206" t="str">
        <x:v>Non-Profit</x:v>
      </x:c>
      <x:c r="U206" s="204" t="n">
        <x:v>-3579162</x:v>
      </x:c>
      <x:c r="V206" s="204" t="n">
        <x:v>15085144</x:v>
      </x:c>
      <x:c r="W206" s="204" t="n">
        <x:v>2819088</x:v>
      </x:c>
      <x:c r="X206" s="204" t="n">
        <x:v>0</x:v>
      </x:c>
      <x:c r="Y206" s="204" t="n">
        <x:v>8686894</x:v>
      </x:c>
      <x:c r="Z206" s="204" t="n">
        <x:v>389064176</x:v>
      </x:c>
      <x:c r="AA206" s="204" t="n">
        <x:v>404149320</x:v>
      </x:c>
      <x:c r="AB206" s="204" t="n">
        <x:f>Y206-(U206+V206-W206-X206)</x:f>
        <x:v>0</x:v>
      </x:c>
    </x:row>
    <x:row r="207">
      <x:c r="R207" t="str">
        <x:v>106190517</x:v>
      </x:c>
      <x:c r="S207" t="str">
        <x:v>PROVIDENCE TARZANA MEDICAL CENTER</x:v>
      </x:c>
      <x:c r="T207" t="str">
        <x:v>Non-Profit</x:v>
      </x:c>
      <x:c r="U207" s="204" t="n">
        <x:v>-114581429</x:v>
      </x:c>
      <x:c r="V207" s="204" t="n">
        <x:v>9024194</x:v>
      </x:c>
      <x:c r="W207" s="204" t="n">
        <x:v>878582</x:v>
      </x:c>
      <x:c r="X207" s="204" t="n">
        <x:v>0</x:v>
      </x:c>
      <x:c r="Y207" s="204" t="n">
        <x:v>-106435817</x:v>
      </x:c>
      <x:c r="Z207" s="204" t="n">
        <x:v>355558227</x:v>
      </x:c>
      <x:c r="AA207" s="204" t="n">
        <x:v>364582421</x:v>
      </x:c>
      <x:c r="AB207" s="204" t="n">
        <x:f>Y207-(U207+V207-W207-X207)</x:f>
        <x:v>0</x:v>
      </x:c>
    </x:row>
    <x:row r="208">
      <x:c r="R208" t="str">
        <x:v>106370673</x:v>
      </x:c>
      <x:c r="S208" t="str">
        <x:v>RADY CHILDREN'S HOSPITAL - SAN DIEGO</x:v>
      </x:c>
      <x:c r="T208" t="str">
        <x:v>Non-Profit</x:v>
      </x:c>
      <x:c r="U208" s="204" t="n">
        <x:v>151393640</x:v>
      </x:c>
      <x:c r="V208" s="204" t="n">
        <x:v>530041351</x:v>
      </x:c>
      <x:c r="W208" s="204" t="n">
        <x:v>363299441</x:v>
      </x:c>
      <x:c r="X208" s="204" t="n">
        <x:v>0</x:v>
      </x:c>
      <x:c r="Y208" s="204" t="n">
        <x:v>318135550</x:v>
      </x:c>
      <x:c r="Z208" s="204" t="n">
        <x:v>1371056468</x:v>
      </x:c>
      <x:c r="AA208" s="204" t="n">
        <x:v>1901097819</x:v>
      </x:c>
      <x:c r="AB208" s="204" t="n">
        <x:f>Y208-(U208+V208-W208-X208)</x:f>
        <x:v>0</x:v>
      </x:c>
    </x:row>
    <x:row r="209">
      <x:c r="R209" t="str">
        <x:v>106361308</x:v>
      </x:c>
      <x:c r="S209" t="str">
        <x:v>REDLANDS COMMUNITY HOSPITAL</x:v>
      </x:c>
      <x:c r="T209" t="str">
        <x:v>Non-Profit</x:v>
      </x:c>
      <x:c r="U209" s="204" t="n">
        <x:v>-9116451</x:v>
      </x:c>
      <x:c r="V209" s="204" t="n">
        <x:v>59551946</x:v>
      </x:c>
      <x:c r="W209" s="204" t="n">
        <x:v>0</x:v>
      </x:c>
      <x:c r="X209" s="204" t="n">
        <x:v>0</x:v>
      </x:c>
      <x:c r="Y209" s="204" t="n">
        <x:v>50435495</x:v>
      </x:c>
      <x:c r="Z209" s="204" t="n">
        <x:v>405219068</x:v>
      </x:c>
      <x:c r="AA209" s="204" t="n">
        <x:v>464771014</x:v>
      </x:c>
      <x:c r="AB209" s="204" t="n">
        <x:f>Y209-(U209+V209-W209-X209)</x:f>
        <x:v>0</x:v>
      </x:c>
    </x:row>
    <x:row r="210">
      <x:c r="R210" t="str">
        <x:v>106430705</x:v>
      </x:c>
      <x:c r="S210" t="str">
        <x:v>REGIONAL MEDICAL CENTER OF SAN JOSE</x:v>
      </x:c>
      <x:c r="T210" t="str">
        <x:v>Investor</x:v>
      </x:c>
      <x:c r="U210" s="204" t="n">
        <x:v>-139711744</x:v>
      </x:c>
      <x:c r="V210" s="204" t="n">
        <x:v>363013</x:v>
      </x:c>
      <x:c r="W210" s="204" t="n">
        <x:v>170548316</x:v>
      </x:c>
      <x:c r="X210" s="204" t="n">
        <x:v>0</x:v>
      </x:c>
      <x:c r="Y210" s="204" t="n">
        <x:v>-309897047</x:v>
      </x:c>
      <x:c r="Z210" s="204" t="n">
        <x:v>369775532</x:v>
      </x:c>
      <x:c r="AA210" s="204" t="n">
        <x:v>370138545</x:v>
      </x:c>
      <x:c r="AB210" s="204" t="n">
        <x:f>Y210-(U210+V210-W210-X210)</x:f>
        <x:v>0</x:v>
      </x:c>
    </x:row>
    <x:row r="211">
      <x:c r="R211" t="str">
        <x:v>106150782</x:v>
      </x:c>
      <x:c r="S211" t="str">
        <x:v>RIDGECREST REGIONAL HOSPITAL</x:v>
      </x:c>
      <x:c r="T211" t="str">
        <x:v>Non-Profit</x:v>
      </x:c>
      <x:c r="U211" s="204" t="n">
        <x:v>-7916996</x:v>
      </x:c>
      <x:c r="V211" s="204" t="n">
        <x:v>9352958</x:v>
      </x:c>
      <x:c r="W211" s="204" t="n">
        <x:v>4870925</x:v>
      </x:c>
      <x:c r="X211" s="204" t="n">
        <x:v>0</x:v>
      </x:c>
      <x:c r="Y211" s="204" t="n">
        <x:v>-3434963</x:v>
      </x:c>
      <x:c r="Z211" s="204" t="n">
        <x:v>146310627</x:v>
      </x:c>
      <x:c r="AA211" s="204" t="n">
        <x:v>155663585</x:v>
      </x:c>
      <x:c r="AB211" s="204" t="n">
        <x:f>Y211-(U211+V211-W211-X211)</x:f>
        <x:v>0</x:v>
      </x:c>
    </x:row>
    <x:row r="212">
      <x:c r="R212" t="str">
        <x:v>106331312</x:v>
      </x:c>
      <x:c r="S212" t="str">
        <x:v>RIVERSIDE COMMUNITY HOSPITAL</x:v>
      </x:c>
      <x:c r="T212" t="str">
        <x:v>Investor</x:v>
      </x:c>
      <x:c r="U212" s="204" t="n">
        <x:v>31961746</x:v>
      </x:c>
      <x:c r="V212" s="204" t="n">
        <x:v>145185490</x:v>
      </x:c>
      <x:c r="W212" s="204" t="n">
        <x:v>3150290</x:v>
      </x:c>
      <x:c r="X212" s="204" t="n">
        <x:v>40402091</x:v>
      </x:c>
      <x:c r="Y212" s="204" t="n">
        <x:v>133594855</x:v>
      </x:c>
      <x:c r="Z212" s="204" t="n">
        <x:v>883620747</x:v>
      </x:c>
      <x:c r="AA212" s="204" t="n">
        <x:v>1028806237</x:v>
      </x:c>
      <x:c r="AB212" s="204" t="n">
        <x:f>Y212-(U212+V212-W212-X212)</x:f>
        <x:v>0</x:v>
      </x:c>
    </x:row>
    <x:row r="213">
      <x:c r="R213" t="str">
        <x:v>106334487</x:v>
      </x:c>
      <x:c r="S213" t="str">
        <x:v>RIVERSIDE UNIVERSITY HEALTH SYSTEM MEDICAL CENTER</x:v>
      </x:c>
      <x:c r="T213" t="str">
        <x:v>City/County</x:v>
      </x:c>
      <x:c r="U213" s="204" t="n">
        <x:v>-42651403</x:v>
      </x:c>
      <x:c r="V213" s="204" t="n">
        <x:v>43803014</x:v>
      </x:c>
      <x:c r="W213" s="204" t="n">
        <x:v>26137611</x:v>
      </x:c>
      <x:c r="X213" s="204" t="n">
        <x:v>0</x:v>
      </x:c>
      <x:c r="Y213" s="204" t="n">
        <x:v>-24986000</x:v>
      </x:c>
      <x:c r="Z213" s="204" t="n">
        <x:v>988483780</x:v>
      </x:c>
      <x:c r="AA213" s="204" t="n">
        <x:v>1032286794</x:v>
      </x:c>
      <x:c r="AB213" s="204" t="n">
        <x:f>Y213-(U213+V213-W213-X213)</x:f>
        <x:v>0</x:v>
      </x:c>
    </x:row>
    <x:row r="214">
      <x:c r="R214" t="str">
        <x:v>106190796</x:v>
      </x:c>
      <x:c r="S214" t="str">
        <x:v>RONALD REAGAN UCLA MEDICAL CENTER</x:v>
      </x:c>
      <x:c r="T214" t="str">
        <x:v>Non-Profit</x:v>
      </x:c>
      <x:c r="U214" s="204" t="n">
        <x:v>507450043</x:v>
      </x:c>
      <x:c r="V214" s="204" t="n">
        <x:v>211158556</x:v>
      </x:c>
      <x:c r="W214" s="204" t="n">
        <x:v>44558249</x:v>
      </x:c>
      <x:c r="X214" s="204" t="n">
        <x:v>0</x:v>
      </x:c>
      <x:c r="Y214" s="204" t="n">
        <x:v>674050350</x:v>
      </x:c>
      <x:c r="Z214" s="204" t="n">
        <x:v>3371707786</x:v>
      </x:c>
      <x:c r="AA214" s="204" t="n">
        <x:v>3582866342</x:v>
      </x:c>
      <x:c r="AB214" s="204" t="n">
        <x:f>Y214-(U214+V214-W214-X214)</x:f>
        <x:v>0</x:v>
      </x:c>
    </x:row>
    <x:row r="215">
      <x:c r="R215" t="str">
        <x:v>106270875</x:v>
      </x:c>
      <x:c r="S215" t="str">
        <x:v>SALINAS VALLEY HEALTH MEDICAL CENTER</x:v>
      </x:c>
      <x:c r="T215" t="str">
        <x:v>District</x:v>
      </x:c>
      <x:c r="U215" s="204" t="n">
        <x:v>88792213</x:v>
      </x:c>
      <x:c r="V215" s="204" t="n">
        <x:v>37407005</x:v>
      </x:c>
      <x:c r="W215" s="204" t="n">
        <x:v>55499271</x:v>
      </x:c>
      <x:c r="X215" s="204" t="n">
        <x:v>0</x:v>
      </x:c>
      <x:c r="Y215" s="204" t="n">
        <x:v>70699947</x:v>
      </x:c>
      <x:c r="Z215" s="204" t="n">
        <x:v>667023635</x:v>
      </x:c>
      <x:c r="AA215" s="204" t="n">
        <x:v>704430640</x:v>
      </x:c>
      <x:c r="AB215" s="204" t="n">
        <x:f>Y215-(U215+V215-W215-X215)</x:f>
        <x:v>0</x:v>
      </x:c>
    </x:row>
    <x:row r="216">
      <x:c r="R216" t="str">
        <x:v>106361318</x:v>
      </x:c>
      <x:c r="S216" t="str">
        <x:v>SAN ANTONIO REGIONAL HOSPITAL</x:v>
      </x:c>
      <x:c r="T216" t="str">
        <x:v>Non-Profit</x:v>
      </x:c>
      <x:c r="U216" s="204" t="n">
        <x:v>20808815</x:v>
      </x:c>
      <x:c r="V216" s="204" t="n">
        <x:v>19920151</x:v>
      </x:c>
      <x:c r="W216" s="204" t="n">
        <x:v>11980084</x:v>
      </x:c>
      <x:c r="X216" s="204" t="n">
        <x:v>0</x:v>
      </x:c>
      <x:c r="Y216" s="204" t="n">
        <x:v>28748882</x:v>
      </x:c>
      <x:c r="Z216" s="204" t="n">
        <x:v>488699552</x:v>
      </x:c>
      <x:c r="AA216" s="204" t="n">
        <x:v>508619703</x:v>
      </x:c>
      <x:c r="AB216" s="204" t="n">
        <x:f>Y216-(U216+V216-W216-X216)</x:f>
        <x:v>0</x:v>
      </x:c>
    </x:row>
    <x:row r="217">
      <x:c r="R217" t="str">
        <x:v>106190673</x:v>
      </x:c>
      <x:c r="S217" t="str">
        <x:v>SAN DIMAS COMMUNITY HOSPITAL</x:v>
      </x:c>
      <x:c r="T217" t="str">
        <x:v>Investor</x:v>
      </x:c>
      <x:c r="U217" s="204" t="n">
        <x:v>-1056979</x:v>
      </x:c>
      <x:c r="V217" s="204" t="n">
        <x:v>776386</x:v>
      </x:c>
      <x:c r="W217" s="204" t="n">
        <x:v>821955</x:v>
      </x:c>
      <x:c r="X217" s="204" t="n">
        <x:v>0</x:v>
      </x:c>
      <x:c r="Y217" s="204" t="n">
        <x:v>-1102548</x:v>
      </x:c>
      <x:c r="Z217" s="204" t="n">
        <x:v>70877331</x:v>
      </x:c>
      <x:c r="AA217" s="204" t="n">
        <x:v>71653717</x:v>
      </x:c>
      <x:c r="AB217" s="204" t="n">
        <x:f>Y217-(U217+V217-W217-X217)</x:f>
        <x:v>0</x:v>
      </x:c>
    </x:row>
    <x:row r="218">
      <x:c r="R218" t="str">
        <x:v>106190200</x:v>
      </x:c>
      <x:c r="S218" t="str">
        <x:v>SAN GABRIEL VALLEY MEDICAL CENTER</x:v>
      </x:c>
      <x:c r="T218" t="str">
        <x:v>Investor</x:v>
      </x:c>
      <x:c r="U218" s="204" t="n">
        <x:v>-17813847</x:v>
      </x:c>
      <x:c r="V218" s="204" t="n">
        <x:v>2262544</x:v>
      </x:c>
      <x:c r="W218" s="204" t="n">
        <x:v>0</x:v>
      </x:c>
      <x:c r="X218" s="204" t="n">
        <x:v>1600</x:v>
      </x:c>
      <x:c r="Y218" s="204" t="n">
        <x:v>-15552903</x:v>
      </x:c>
      <x:c r="Z218" s="204" t="n">
        <x:v>204245024</x:v>
      </x:c>
      <x:c r="AA218" s="204" t="n">
        <x:v>206507568</x:v>
      </x:c>
      <x:c r="AB218" s="204" t="n">
        <x:f>Y218-(U218+V218-W218-X218)</x:f>
        <x:v>0</x:v>
      </x:c>
    </x:row>
    <x:row r="219">
      <x:c r="R219" t="str">
        <x:v>106331326</x:v>
      </x:c>
      <x:c r="S219" t="str">
        <x:v>SAN GORGONIO MEMORIAL HOSPITAL</x:v>
      </x:c>
      <x:c r="T219" t="str">
        <x:v>District</x:v>
      </x:c>
      <x:c r="U219" s="204" t="n">
        <x:v>-9368369</x:v>
      </x:c>
      <x:c r="V219" s="204" t="n">
        <x:v>26162748</x:v>
      </x:c>
      <x:c r="W219" s="204" t="n">
        <x:v>2856705</x:v>
      </x:c>
      <x:c r="X219" s="204" t="n">
        <x:v>0</x:v>
      </x:c>
      <x:c r="Y219" s="204" t="n">
        <x:v>13937674</x:v>
      </x:c>
      <x:c r="Z219" s="204" t="n">
        <x:v>94932494</x:v>
      </x:c>
      <x:c r="AA219" s="204" t="n">
        <x:v>121095242</x:v>
      </x:c>
      <x:c r="AB219" s="204" t="n">
        <x:f>Y219-(U219+V219-W219-X219)</x:f>
        <x:v>0</x:v>
      </x:c>
    </x:row>
    <x:row r="220">
      <x:c r="R220" t="str">
        <x:v>106391010</x:v>
      </x:c>
      <x:c r="S220" t="str">
        <x:v>SAN JOAQUIN GENERAL HOSPITAL</x:v>
      </x:c>
      <x:c r="T220" t="str">
        <x:v>City/County</x:v>
      </x:c>
      <x:c r="U220" s="204" t="n">
        <x:v>-31931250</x:v>
      </x:c>
      <x:c r="V220" s="204" t="n">
        <x:v>46541778</x:v>
      </x:c>
      <x:c r="W220" s="204" t="n">
        <x:v>901</x:v>
      </x:c>
      <x:c r="X220" s="204" t="n">
        <x:v>0</x:v>
      </x:c>
      <x:c r="Y220" s="204" t="n">
        <x:v>14609627</x:v>
      </x:c>
      <x:c r="Z220" s="204" t="n">
        <x:v>448890584</x:v>
      </x:c>
      <x:c r="AA220" s="204" t="n">
        <x:v>495432362</x:v>
      </x:c>
      <x:c r="AB220" s="204" t="n">
        <x:f>Y220-(U220+V220-W220-X220)</x:f>
        <x:v>0</x:v>
      </x:c>
    </x:row>
    <x:row r="221">
      <x:c r="R221" t="str">
        <x:v>106104023</x:v>
      </x:c>
      <x:c r="S221" t="str">
        <x:v>SAN JOAQUIN VALLEY REHABILITATION HOSPITAL</x:v>
      </x:c>
      <x:c r="T221" t="str">
        <x:v>Investor</x:v>
      </x:c>
      <x:c r="U221" s="204" t="n">
        <x:v>2972741</x:v>
      </x:c>
      <x:c r="V221" s="204" t="n">
        <x:v>0</x:v>
      </x:c>
      <x:c r="W221" s="204" t="n">
        <x:v>0</x:v>
      </x:c>
      <x:c r="X221" s="204" t="n">
        <x:v>0</x:v>
      </x:c>
      <x:c r="Y221" s="204" t="n">
        <x:v>2972741</x:v>
      </x:c>
      <x:c r="Z221" s="204" t="n">
        <x:v>49131773</x:v>
      </x:c>
      <x:c r="AA221" s="204" t="n">
        <x:v>49131773</x:v>
      </x:c>
      <x:c r="AB221" s="204" t="n">
        <x:f>Y221-(U221+V221-W221-X221)</x:f>
        <x:v>0</x:v>
      </x:c>
    </x:row>
    <x:row r="222">
      <x:c r="R222" t="str">
        <x:v>106410782</x:v>
      </x:c>
      <x:c r="S222" t="str">
        <x:v>SAN MATEO MEDICAL CENTER</x:v>
      </x:c>
      <x:c r="T222" t="str">
        <x:v>City/County</x:v>
      </x:c>
      <x:c r="U222" s="204" t="n">
        <x:v>14315738</x:v>
      </x:c>
      <x:c r="V222" s="204" t="n">
        <x:v>86064729</x:v>
      </x:c>
      <x:c r="W222" s="204" t="n">
        <x:v>910953</x:v>
      </x:c>
      <x:c r="X222" s="204" t="n">
        <x:v>0</x:v>
      </x:c>
      <x:c r="Y222" s="204" t="n">
        <x:v>99469514</x:v>
      </x:c>
      <x:c r="Z222" s="204" t="n">
        <x:v>479323772</x:v>
      </x:c>
      <x:c r="AA222" s="204" t="n">
        <x:v>565388501</x:v>
      </x:c>
      <x:c r="AB222" s="204" t="n">
        <x:f>Y222-(U222+V222-W222-X222)</x:f>
        <x:v>0</x:v>
      </x:c>
    </x:row>
    <x:row r="223">
      <x:c r="R223" t="str">
        <x:v>106074017</x:v>
      </x:c>
      <x:c r="S223" t="str">
        <x:v>SAN RAMON REGIONAL MEDICAL CENTER</x:v>
      </x:c>
      <x:c r="T223" t="str">
        <x:v>Investor</x:v>
      </x:c>
      <x:c r="U223" s="204" t="n">
        <x:v>2639845</x:v>
      </x:c>
      <x:c r="V223" s="204" t="n">
        <x:v>679463</x:v>
      </x:c>
      <x:c r="W223" s="204" t="n">
        <x:v>4675571</x:v>
      </x:c>
      <x:c r="X223" s="204" t="n">
        <x:v>0</x:v>
      </x:c>
      <x:c r="Y223" s="204" t="n">
        <x:v>-1356263</x:v>
      </x:c>
      <x:c r="Z223" s="204" t="n">
        <x:v>186528460</x:v>
      </x:c>
      <x:c r="AA223" s="204" t="n">
        <x:v>187207923</x:v>
      </x:c>
      <x:c r="AB223" s="204" t="n">
        <x:f>Y223-(U223+V223-W223-X223)</x:f>
        <x:v>0</x:v>
      </x:c>
    </x:row>
    <x:row r="224">
      <x:c r="R224" t="str">
        <x:v>106420514</x:v>
      </x:c>
      <x:c r="S224" t="str">
        <x:v>SANTA BARBARA COTTAGE HOSPITAL</x:v>
      </x:c>
      <x:c r="T224" t="str">
        <x:v>Non-Profit</x:v>
      </x:c>
      <x:c r="U224" s="204" t="n">
        <x:v>9700161</x:v>
      </x:c>
      <x:c r="V224" s="204" t="n">
        <x:v>133898943</x:v>
      </x:c>
      <x:c r="W224" s="204" t="n">
        <x:v>4598237</x:v>
      </x:c>
      <x:c r="X224" s="204" t="n">
        <x:v>0</x:v>
      </x:c>
      <x:c r="Y224" s="204" t="n">
        <x:v>139000867</x:v>
      </x:c>
      <x:c r="Z224" s="204" t="n">
        <x:v>956391238</x:v>
      </x:c>
      <x:c r="AA224" s="204" t="n">
        <x:v>1090290181</x:v>
      </x:c>
      <x:c r="AB224" s="204" t="n">
        <x:f>Y224-(U224+V224-W224-X224)</x:f>
        <x:v>0</x:v>
      </x:c>
    </x:row>
    <x:row r="225">
      <x:c r="R225" t="str">
        <x:v>106430883</x:v>
      </x:c>
      <x:c r="S225" t="str">
        <x:v>SANTA CLARA VALLEY MEDICAL CENTER</x:v>
      </x:c>
      <x:c r="T225" t="str">
        <x:v>City/County</x:v>
      </x:c>
      <x:c r="U225" s="204" t="n">
        <x:v>-527571028</x:v>
      </x:c>
      <x:c r="V225" s="204" t="n">
        <x:v>557964103</x:v>
      </x:c>
      <x:c r="W225" s="204" t="n">
        <x:v>367008</x:v>
      </x:c>
      <x:c r="X225" s="204" t="n">
        <x:v>0</x:v>
      </x:c>
      <x:c r="Y225" s="204" t="n">
        <x:v>30026067</x:v>
      </x:c>
      <x:c r="Z225" s="204" t="n">
        <x:v>2833991717</x:v>
      </x:c>
      <x:c r="AA225" s="204" t="n">
        <x:v>3391955820</x:v>
      </x:c>
      <x:c r="AB225" s="204" t="n">
        <x:f>Y225-(U225+V225-W225-X225)</x:f>
        <x:v>0</x:v>
      </x:c>
    </x:row>
    <x:row r="226">
      <x:c r="R226" t="str">
        <x:v>106190687</x:v>
      </x:c>
      <x:c r="S226" t="str">
        <x:v>SANTA MONICA - UCLA MEDICAL CENTER AND ORTHOPAEDIC HOSPITAL</x:v>
      </x:c>
      <x:c r="T226" t="str">
        <x:v>Non-Profit</x:v>
      </x:c>
      <x:c r="U226" s="204" t="n">
        <x:v>89244918</x:v>
      </x:c>
      <x:c r="V226" s="204" t="n">
        <x:v>1058593</x:v>
      </x:c>
      <x:c r="W226" s="204" t="n">
        <x:v>25622343</x:v>
      </x:c>
      <x:c r="X226" s="204" t="n">
        <x:v>0</x:v>
      </x:c>
      <x:c r="Y226" s="204" t="n">
        <x:v>64681168</x:v>
      </x:c>
      <x:c r="Z226" s="204" t="n">
        <x:v>893548996</x:v>
      </x:c>
      <x:c r="AA226" s="204" t="n">
        <x:v>894607589</x:v>
      </x:c>
      <x:c r="AB226" s="204" t="n">
        <x:f>Y226-(U226+V226-W226-X226)</x:f>
        <x:v>0</x:v>
      </x:c>
    </x:row>
    <x:row r="227">
      <x:c r="R227" t="str">
        <x:v>106420522</x:v>
      </x:c>
      <x:c r="S227" t="str">
        <x:v>SANTA YNEZ VALLEY COTTAGE HOSPITAL</x:v>
      </x:c>
      <x:c r="T227" t="str">
        <x:v>Non-Profit</x:v>
      </x:c>
      <x:c r="U227" s="204" t="n">
        <x:v>1726599</x:v>
      </x:c>
      <x:c r="V227" s="204" t="n">
        <x:v>7292307</x:v>
      </x:c>
      <x:c r="W227" s="204" t="n">
        <x:v>1086173</x:v>
      </x:c>
      <x:c r="X227" s="204" t="n">
        <x:v>0</x:v>
      </x:c>
      <x:c r="Y227" s="204" t="n">
        <x:v>7932733</x:v>
      </x:c>
      <x:c r="Z227" s="204" t="n">
        <x:v>30810747</x:v>
      </x:c>
      <x:c r="AA227" s="204" t="n">
        <x:v>38103054</x:v>
      </x:c>
      <x:c r="AB227" s="204" t="n">
        <x:f>Y227-(U227+V227-W227-X227)</x:f>
        <x:v>0</x:v>
      </x:c>
    </x:row>
    <x:row r="228">
      <x:c r="R228" t="str">
        <x:v>106371394</x:v>
      </x:c>
      <x:c r="S228" t="str">
        <x:v>SCRIPPS MEMORIAL HOSPITAL - ENCINITAS</x:v>
      </x:c>
      <x:c r="T228" t="str">
        <x:v>Non-Profit</x:v>
      </x:c>
      <x:c r="U228" s="204" t="n">
        <x:v>96503491</x:v>
      </x:c>
      <x:c r="V228" s="204" t="n">
        <x:v>4542563</x:v>
      </x:c>
      <x:c r="W228" s="204" t="n">
        <x:v>249544</x:v>
      </x:c>
      <x:c r="X228" s="204" t="n">
        <x:v>0</x:v>
      </x:c>
      <x:c r="Y228" s="204" t="n">
        <x:v>100796510</x:v>
      </x:c>
      <x:c r="Z228" s="204" t="n">
        <x:v>524770564</x:v>
      </x:c>
      <x:c r="AA228" s="204" t="n">
        <x:v>529313127</x:v>
      </x:c>
      <x:c r="AB228" s="204" t="n">
        <x:f>Y228-(U228+V228-W228-X228)</x:f>
        <x:v>0</x:v>
      </x:c>
    </x:row>
    <x:row r="229">
      <x:c r="R229" t="str">
        <x:v>106370771</x:v>
      </x:c>
      <x:c r="S229" t="str">
        <x:v>SCRIPPS MEMORIAL HOSPITAL - LA JOLLA</x:v>
      </x:c>
      <x:c r="T229" t="str">
        <x:v>Non-Profit</x:v>
      </x:c>
      <x:c r="U229" s="204" t="n">
        <x:v>262595060</x:v>
      </x:c>
      <x:c r="V229" s="204" t="n">
        <x:v>20337526</x:v>
      </x:c>
      <x:c r="W229" s="204" t="n">
        <x:v>402745</x:v>
      </x:c>
      <x:c r="X229" s="204" t="n">
        <x:v>0</x:v>
      </x:c>
      <x:c r="Y229" s="204" t="n">
        <x:v>282529841</x:v>
      </x:c>
      <x:c r="Z229" s="204" t="n">
        <x:v>1183050815</x:v>
      </x:c>
      <x:c r="AA229" s="204" t="n">
        <x:v>1203388341</x:v>
      </x:c>
      <x:c r="AB229" s="204" t="n">
        <x:f>Y229-(U229+V229-W229-X229)</x:f>
        <x:v>0</x:v>
      </x:c>
    </x:row>
    <x:row r="230">
      <x:c r="R230" t="str">
        <x:v>106370744</x:v>
      </x:c>
      <x:c r="S230" t="str">
        <x:v>SCRIPPS MERCY HOSPITAL</x:v>
      </x:c>
      <x:c r="T230" t="str">
        <x:v>Non-Profit</x:v>
      </x:c>
      <x:c r="U230" s="204" t="n">
        <x:v>41396619</x:v>
      </x:c>
      <x:c r="V230" s="204" t="n">
        <x:v>5778138</x:v>
      </x:c>
      <x:c r="W230" s="204" t="n">
        <x:v>365365</x:v>
      </x:c>
      <x:c r="X230" s="204" t="n">
        <x:v>0</x:v>
      </x:c>
      <x:c r="Y230" s="204" t="n">
        <x:v>46809392</x:v>
      </x:c>
      <x:c r="Z230" s="204" t="n">
        <x:v>1301325422</x:v>
      </x:c>
      <x:c r="AA230" s="204" t="n">
        <x:v>1307103560</x:v>
      </x:c>
      <x:c r="AB230" s="204" t="n">
        <x:f>Y230-(U230+V230-W230-X230)</x:f>
        <x:v>0</x:v>
      </x:c>
    </x:row>
    <x:row r="231">
      <x:c r="R231" t="str">
        <x:v>106321016</x:v>
      </x:c>
      <x:c r="S231" t="str">
        <x:v>SENECA HEALTHCARE DISTRICT</x:v>
      </x:c>
      <x:c r="T231" t="str">
        <x:v>District</x:v>
      </x:c>
      <x:c r="U231" s="204" t="n">
        <x:v>654365</x:v>
      </x:c>
      <x:c r="V231" s="204" t="n">
        <x:v>1127924</x:v>
      </x:c>
      <x:c r="W231" s="204" t="n">
        <x:v>0</x:v>
      </x:c>
      <x:c r="X231" s="204" t="n">
        <x:v>0</x:v>
      </x:c>
      <x:c r="Y231" s="204" t="n">
        <x:v>1782289</x:v>
      </x:c>
      <x:c r="Z231" s="204" t="n">
        <x:v>22818915</x:v>
      </x:c>
      <x:c r="AA231" s="204" t="n">
        <x:v>23946839</x:v>
      </x:c>
      <x:c r="AB231" s="204" t="n">
        <x:f>Y231-(U231+V231-W231-X231)</x:f>
        <x:v>0</x:v>
      </x:c>
    </x:row>
    <x:row r="232">
      <x:c r="R232" t="str">
        <x:v>106410891</x:v>
      </x:c>
      <x:c r="S232" t="str">
        <x:v>SEQUOIA HOSPITAL</x:v>
      </x:c>
      <x:c r="T232" t="str">
        <x:v>Non-Profit</x:v>
      </x:c>
      <x:c r="U232" s="204" t="n">
        <x:v>-14060201</x:v>
      </x:c>
      <x:c r="V232" s="204" t="n">
        <x:v>18646071</x:v>
      </x:c>
      <x:c r="W232" s="204" t="n">
        <x:v>1170491</x:v>
      </x:c>
      <x:c r="X232" s="204" t="n">
        <x:v>0</x:v>
      </x:c>
      <x:c r="Y232" s="204" t="n">
        <x:v>3415379</x:v>
      </x:c>
      <x:c r="Z232" s="204" t="n">
        <x:v>320774795</x:v>
      </x:c>
      <x:c r="AA232" s="204" t="n">
        <x:v>339420866</x:v>
      </x:c>
      <x:c r="AB232" s="204" t="n">
        <x:f>Y232-(U232+V232-W232-X232)</x:f>
        <x:v>0</x:v>
      </x:c>
    </x:row>
    <x:row r="233">
      <x:c r="R233" t="str">
        <x:v>106370875</x:v>
      </x:c>
      <x:c r="S233" t="str">
        <x:v>SHARP CHULA VISTA MEDICAL CENTER</x:v>
      </x:c>
      <x:c r="T233" t="str">
        <x:v>Non-Profit</x:v>
      </x:c>
      <x:c r="U233" s="204" t="n">
        <x:v>-28115877</x:v>
      </x:c>
      <x:c r="V233" s="204" t="n">
        <x:v>138320095</x:v>
      </x:c>
      <x:c r="W233" s="204" t="n">
        <x:v>527180</x:v>
      </x:c>
      <x:c r="X233" s="204" t="n">
        <x:v>0</x:v>
      </x:c>
      <x:c r="Y233" s="204" t="n">
        <x:v>109677038</x:v>
      </x:c>
      <x:c r="Z233" s="204" t="n">
        <x:v>636684593</x:v>
      </x:c>
      <x:c r="AA233" s="204" t="n">
        <x:v>775004688</x:v>
      </x:c>
      <x:c r="AB233" s="204" t="n">
        <x:f>Y233-(U233+V233-W233-X233)</x:f>
        <x:v>0</x:v>
      </x:c>
    </x:row>
    <x:row r="234">
      <x:c r="R234" t="str">
        <x:v>106370689</x:v>
      </x:c>
      <x:c r="S234" t="str">
        <x:v>SHARP CORONADO HOSPITAL AND HEALTHCARE CENTER</x:v>
      </x:c>
      <x:c r="T234" t="str">
        <x:v>Non-Profit</x:v>
      </x:c>
      <x:c r="U234" s="204" t="n">
        <x:v>8267937</x:v>
      </x:c>
      <x:c r="V234" s="204" t="n">
        <x:v>37519074</x:v>
      </x:c>
      <x:c r="W234" s="204" t="n">
        <x:v>2761073</x:v>
      </x:c>
      <x:c r="X234" s="204" t="n">
        <x:v>0</x:v>
      </x:c>
      <x:c r="Y234" s="204" t="n">
        <x:v>43025938</x:v>
      </x:c>
      <x:c r="Z234" s="204" t="n">
        <x:v>178545989</x:v>
      </x:c>
      <x:c r="AA234" s="204" t="n">
        <x:v>216065063</x:v>
      </x:c>
      <x:c r="AB234" s="204" t="n">
        <x:f>Y234-(U234+V234-W234-X234)</x:f>
        <x:v>0</x:v>
      </x:c>
    </x:row>
    <x:row r="235">
      <x:c r="R235" t="str">
        <x:v>106370714</x:v>
      </x:c>
      <x:c r="S235" t="str">
        <x:v>SHARP GROSSMONT HOSPITAL</x:v>
      </x:c>
      <x:c r="T235" t="str">
        <x:v>Non-Profit</x:v>
      </x:c>
      <x:c r="U235" s="204" t="n">
        <x:v>-36635992</x:v>
      </x:c>
      <x:c r="V235" s="204" t="n">
        <x:v>178495502</x:v>
      </x:c>
      <x:c r="W235" s="204" t="n">
        <x:v>1325687</x:v>
      </x:c>
      <x:c r="X235" s="204" t="n">
        <x:v>0</x:v>
      </x:c>
      <x:c r="Y235" s="204" t="n">
        <x:v>140533823</x:v>
      </x:c>
      <x:c r="Z235" s="204" t="n">
        <x:v>1001843761</x:v>
      </x:c>
      <x:c r="AA235" s="204" t="n">
        <x:v>1180339263</x:v>
      </x:c>
      <x:c r="AB235" s="204" t="n">
        <x:f>Y235-(U235+V235-W235-X235)</x:f>
        <x:v>0</x:v>
      </x:c>
    </x:row>
    <x:row r="236">
      <x:c r="R236" t="str">
        <x:v>106370694</x:v>
      </x:c>
      <x:c r="S236" t="str">
        <x:v>SHARP MEMORIAL HOSPITAL</x:v>
      </x:c>
      <x:c r="T236" t="str">
        <x:v>Non-Profit</x:v>
      </x:c>
      <x:c r="U236" s="204" t="n">
        <x:v>112456016</x:v>
      </x:c>
      <x:c r="V236" s="204" t="n">
        <x:v>295682786</x:v>
      </x:c>
      <x:c r="W236" s="204" t="n">
        <x:v>2383582</x:v>
      </x:c>
      <x:c r="X236" s="204" t="n">
        <x:v>0</x:v>
      </x:c>
      <x:c r="Y236" s="204" t="n">
        <x:v>405755220</x:v>
      </x:c>
      <x:c r="Z236" s="204" t="n">
        <x:v>1445028080</x:v>
      </x:c>
      <x:c r="AA236" s="204" t="n">
        <x:v>1740710866</x:v>
      </x:c>
      <x:c r="AB236" s="204" t="n">
        <x:f>Y236-(U236+V236-W236-X236)</x:f>
        <x:v>0</x:v>
      </x:c>
    </x:row>
    <x:row r="237">
      <x:c r="R237" t="str">
        <x:v>106450940</x:v>
      </x:c>
      <x:c r="S237" t="str">
        <x:v>SHASTA REGIONAL MEDICAL CENTER</x:v>
      </x:c>
      <x:c r="T237" t="str">
        <x:v>Investor</x:v>
      </x:c>
      <x:c r="U237" s="204" t="n">
        <x:v>-15029248</x:v>
      </x:c>
      <x:c r="V237" s="204" t="n">
        <x:v>158575</x:v>
      </x:c>
      <x:c r="W237" s="204" t="n">
        <x:v>278460</x:v>
      </x:c>
      <x:c r="X237" s="204" t="n">
        <x:v>0</x:v>
      </x:c>
      <x:c r="Y237" s="204" t="n">
        <x:v>-15149133</x:v>
      </x:c>
      <x:c r="Z237" s="204" t="n">
        <x:v>169479900</x:v>
      </x:c>
      <x:c r="AA237" s="204" t="n">
        <x:v>169638475</x:v>
      </x:c>
      <x:c r="AB237" s="204" t="n">
        <x:f>Y237-(U237+V237-W237-X237)</x:f>
        <x:v>0</x:v>
      </x:c>
    </x:row>
    <x:row r="238">
      <x:c r="R238" t="str">
        <x:v>106190708</x:v>
      </x:c>
      <x:c r="S238" t="str">
        <x:v>SHERMAN OAKS HOSPITAL</x:v>
      </x:c>
      <x:c r="T238" t="str">
        <x:v>Non-Profit</x:v>
      </x:c>
      <x:c r="U238" s="204" t="n">
        <x:v>10151952</x:v>
      </x:c>
      <x:c r="V238" s="204" t="n">
        <x:v>0</x:v>
      </x:c>
      <x:c r="W238" s="204" t="n">
        <x:v>0</x:v>
      </x:c>
      <x:c r="X238" s="204" t="n">
        <x:v>0</x:v>
      </x:c>
      <x:c r="Y238" s="204" t="n">
        <x:v>10151952</x:v>
      </x:c>
      <x:c r="Z238" s="204" t="n">
        <x:v>113982166</x:v>
      </x:c>
      <x:c r="AA238" s="204" t="n">
        <x:v>113982166</x:v>
      </x:c>
      <x:c r="AB238" s="204" t="n">
        <x:f>Y238-(U238+V238-W238-X238)</x:f>
        <x:v>0</x:v>
      </x:c>
    </x:row>
    <x:row r="239">
      <x:c r="R239" t="str">
        <x:v>106291023</x:v>
      </x:c>
      <x:c r="S239" t="str">
        <x:v>SIERRA NEVADA MEMORIAL HOSPITAL</x:v>
      </x:c>
      <x:c r="T239" t="str">
        <x:v>Non-Profit</x:v>
      </x:c>
      <x:c r="U239" s="204" t="n">
        <x:v>20173467</x:v>
      </x:c>
      <x:c r="V239" s="204" t="n">
        <x:v>22815841</x:v>
      </x:c>
      <x:c r="W239" s="204" t="n">
        <x:v>261078</x:v>
      </x:c>
      <x:c r="X239" s="204" t="n">
        <x:v>0</x:v>
      </x:c>
      <x:c r="Y239" s="204" t="n">
        <x:v>42728230</x:v>
      </x:c>
      <x:c r="Z239" s="204" t="n">
        <x:v>212069045</x:v>
      </x:c>
      <x:c r="AA239" s="204" t="n">
        <x:v>234884886</x:v>
      </x:c>
      <x:c r="AB239" s="204" t="n">
        <x:f>Y239-(U239+V239-W239-X239)</x:f>
        <x:v>0</x:v>
      </x:c>
    </x:row>
    <x:row r="240">
      <x:c r="R240" t="str">
        <x:v>106540798</x:v>
      </x:c>
      <x:c r="S240" t="str">
        <x:v>SIERRA VIEW MEDICAL CENTER</x:v>
      </x:c>
      <x:c r="T240" t="str">
        <x:v>District</x:v>
      </x:c>
      <x:c r="U240" s="204" t="n">
        <x:v>-11523951</x:v>
      </x:c>
      <x:c r="V240" s="204" t="n">
        <x:v>15203635</x:v>
      </x:c>
      <x:c r="W240" s="204" t="n">
        <x:v>429064</x:v>
      </x:c>
      <x:c r="X240" s="204" t="n">
        <x:v>0</x:v>
      </x:c>
      <x:c r="Y240" s="204" t="n">
        <x:v>3250620</x:v>
      </x:c>
      <x:c r="Z240" s="204" t="n">
        <x:v>160640981</x:v>
      </x:c>
      <x:c r="AA240" s="204" t="n">
        <x:v>175844616</x:v>
      </x:c>
      <x:c r="AB240" s="204" t="n">
        <x:f>Y240-(U240+V240-W240-X240)</x:f>
        <x:v>0</x:v>
      </x:c>
    </x:row>
    <x:row r="241">
      <x:c r="R241" t="str">
        <x:v>106491338</x:v>
      </x:c>
      <x:c r="S241" t="str">
        <x:v>SONOMA SPECIALTY HOSPITAL</x:v>
      </x:c>
      <x:c r="T241" t="str">
        <x:v>Investor</x:v>
      </x:c>
      <x:c r="U241" s="204" t="n">
        <x:v>9625385</x:v>
      </x:c>
      <x:c r="V241" s="204" t="n">
        <x:v>22328</x:v>
      </x:c>
      <x:c r="W241" s="204" t="n">
        <x:v>0</x:v>
      </x:c>
      <x:c r="X241" s="204" t="n">
        <x:v>0</x:v>
      </x:c>
      <x:c r="Y241" s="204" t="n">
        <x:v>9647713</x:v>
      </x:c>
      <x:c r="Z241" s="204" t="n">
        <x:v>59129184</x:v>
      </x:c>
      <x:c r="AA241" s="204" t="n">
        <x:v>59151512</x:v>
      </x:c>
      <x:c r="AB241" s="204" t="n">
        <x:f>Y241-(U241+V241-W241-X241)</x:f>
        <x:v>0</x:v>
      </x:c>
    </x:row>
    <x:row r="242">
      <x:c r="R242" t="str">
        <x:v>106491076</x:v>
      </x:c>
      <x:c r="S242" t="str">
        <x:v>SONOMA VALLEY HOSPITAL</x:v>
      </x:c>
      <x:c r="T242" t="str">
        <x:v>District</x:v>
      </x:c>
      <x:c r="U242" s="204" t="n">
        <x:v>-7191728</x:v>
      </x:c>
      <x:c r="V242" s="204" t="n">
        <x:v>12584049</x:v>
      </x:c>
      <x:c r="W242" s="204" t="n">
        <x:v>123364</x:v>
      </x:c>
      <x:c r="X242" s="204" t="n">
        <x:v>0</x:v>
      </x:c>
      <x:c r="Y242" s="204" t="n">
        <x:v>5268957</x:v>
      </x:c>
      <x:c r="Z242" s="204" t="n">
        <x:v>64772874</x:v>
      </x:c>
      <x:c r="AA242" s="204" t="n">
        <x:v>77356923</x:v>
      </x:c>
      <x:c r="AB242" s="204" t="n">
        <x:f>Y242-(U242+V242-W242-X242)</x:f>
        <x:v>0</x:v>
      </x:c>
    </x:row>
    <x:row r="243">
      <x:c r="R243" t="str">
        <x:v>106301258</x:v>
      </x:c>
      <x:c r="S243" t="str">
        <x:v>SOUTH COAST GLOBAL MEDICAL CENTER</x:v>
      </x:c>
      <x:c r="T243" t="str">
        <x:v>Investor</x:v>
      </x:c>
      <x:c r="U243" s="204" t="n">
        <x:v>-23125740</x:v>
      </x:c>
      <x:c r="V243" s="204" t="n">
        <x:v>0</x:v>
      </x:c>
      <x:c r="W243" s="204" t="n">
        <x:v>0</x:v>
      </x:c>
      <x:c r="X243" s="204" t="n">
        <x:v>0</x:v>
      </x:c>
      <x:c r="Y243" s="204" t="n">
        <x:v>-23125740</x:v>
      </x:c>
      <x:c r="Z243" s="204" t="n">
        <x:v>49322725</x:v>
      </x:c>
      <x:c r="AA243" s="204" t="n">
        <x:v>49322725</x:v>
      </x:c>
      <x:c r="AB243" s="204" t="n">
        <x:f>Y243-(U243+V243-W243-X243)</x:f>
        <x:v>0</x:v>
      </x:c>
    </x:row>
    <x:row r="244">
      <x:c r="R244" t="str">
        <x:v>106190380</x:v>
      </x:c>
      <x:c r="S244" t="str">
        <x:v>SOUTHERN CALIFORNIA HOSPITAL AT HOLLYWOOD</x:v>
      </x:c>
      <x:c r="T244" t="str">
        <x:v>Investor</x:v>
      </x:c>
      <x:c r="U244" s="204" t="n">
        <x:v>-2150210</x:v>
      </x:c>
      <x:c r="V244" s="204" t="n">
        <x:v>64526</x:v>
      </x:c>
      <x:c r="W244" s="204" t="n">
        <x:v>81718</x:v>
      </x:c>
      <x:c r="X244" s="204" t="n">
        <x:v>0</x:v>
      </x:c>
      <x:c r="Y244" s="204" t="n">
        <x:v>-2167402</x:v>
      </x:c>
      <x:c r="Z244" s="204" t="n">
        <x:v>506931174</x:v>
      </x:c>
      <x:c r="AA244" s="204" t="n">
        <x:v>506995700</x:v>
      </x:c>
      <x:c r="AB244" s="204" t="n">
        <x:f>Y244-(U244+V244-W244-X244)</x:f>
        <x:v>0</x:v>
      </x:c>
    </x:row>
    <x:row r="245">
      <x:c r="R245" t="str">
        <x:v>106141338</x:v>
      </x:c>
      <x:c r="S245" t="str">
        <x:v>SOUTHERN INYO HOSPITAL</x:v>
      </x:c>
      <x:c r="T245" t="str">
        <x:v>District</x:v>
      </x:c>
      <x:c r="U245" s="204" t="n">
        <x:v>-3596482</x:v>
      </x:c>
      <x:c r="V245" s="204" t="n">
        <x:v>1555524</x:v>
      </x:c>
      <x:c r="W245" s="204" t="n">
        <x:v>0</x:v>
      </x:c>
      <x:c r="X245" s="204" t="n">
        <x:v>0</x:v>
      </x:c>
      <x:c r="Y245" s="204" t="n">
        <x:v>-2040958</x:v>
      </x:c>
      <x:c r="Z245" s="204" t="n">
        <x:v>15954995</x:v>
      </x:c>
      <x:c r="AA245" s="204" t="n">
        <x:v>17510519</x:v>
      </x:c>
      <x:c r="AB245" s="204" t="n">
        <x:f>Y245-(U245+V245-W245-X245)</x:f>
        <x:v>0</x:v>
      </x:c>
    </x:row>
    <x:row r="246">
      <x:c r="R246" t="str">
        <x:v>106334068</x:v>
      </x:c>
      <x:c r="S246" t="str">
        <x:v>SOUTHWEST HEALTHCARE SYSTEM - MURRIETA</x:v>
      </x:c>
      <x:c r="T246" t="str">
        <x:v>Investor</x:v>
      </x:c>
      <x:c r="U246" s="204" t="n">
        <x:v>30790895</x:v>
      </x:c>
      <x:c r="V246" s="204" t="n">
        <x:v>212272</x:v>
      </x:c>
      <x:c r="W246" s="204" t="n">
        <x:v>8683</x:v>
      </x:c>
      <x:c r="X246" s="204" t="n">
        <x:v>0</x:v>
      </x:c>
      <x:c r="Y246" s="204" t="n">
        <x:v>30994484</x:v>
      </x:c>
      <x:c r="Z246" s="204" t="n">
        <x:v>468835714</x:v>
      </x:c>
      <x:c r="AA246" s="204" t="n">
        <x:v>469047986</x:v>
      </x:c>
      <x:c r="AB246" s="204" t="n">
        <x:f>Y246-(U246+V246-W246-X246)</x:f>
        <x:v>0</x:v>
      </x:c>
    </x:row>
    <x:row r="247">
      <x:c r="R247" t="str">
        <x:v>106100899</x:v>
      </x:c>
      <x:c r="S247" t="str">
        <x:v>ST. AGNES MEDICAL CENTER</x:v>
      </x:c>
      <x:c r="T247" t="str">
        <x:v>Non-Profit</x:v>
      </x:c>
      <x:c r="U247" s="204" t="n">
        <x:v>-77994521</x:v>
      </x:c>
      <x:c r="V247" s="204" t="n">
        <x:v>4128658</x:v>
      </x:c>
      <x:c r="W247" s="204" t="n">
        <x:v>1953940</x:v>
      </x:c>
      <x:c r="X247" s="204" t="n">
        <x:v>0</x:v>
      </x:c>
      <x:c r="Y247" s="204" t="n">
        <x:v>-75819803</x:v>
      </x:c>
      <x:c r="Z247" s="204" t="n">
        <x:v>616363963</x:v>
      </x:c>
      <x:c r="AA247" s="204" t="n">
        <x:v>620492621</x:v>
      </x:c>
      <x:c r="AB247" s="204" t="n">
        <x:f>Y247-(U247+V247-W247-X247)</x:f>
        <x:v>0</x:v>
      </x:c>
    </x:row>
    <x:row r="248">
      <x:c r="R248" t="str">
        <x:v>106361339</x:v>
      </x:c>
      <x:c r="S248" t="str">
        <x:v>ST. BERNARDINE MEDICAL CENTER</x:v>
      </x:c>
      <x:c r="T248" t="str">
        <x:v>Non-Profit</x:v>
      </x:c>
      <x:c r="U248" s="204" t="n">
        <x:v>18993849</x:v>
      </x:c>
      <x:c r="V248" s="204" t="n">
        <x:v>4884304</x:v>
      </x:c>
      <x:c r="W248" s="204" t="n">
        <x:v>1945440</x:v>
      </x:c>
      <x:c r="X248" s="204" t="n">
        <x:v>0</x:v>
      </x:c>
      <x:c r="Y248" s="204" t="n">
        <x:v>21932713</x:v>
      </x:c>
      <x:c r="Z248" s="204" t="n">
        <x:v>542894919</x:v>
      </x:c>
      <x:c r="AA248" s="204" t="n">
        <x:v>547779223</x:v>
      </x:c>
      <x:c r="AB248" s="204" t="n">
        <x:f>Y248-(U248+V248-W248-X248)</x:f>
        <x:v>0</x:v>
      </x:c>
    </x:row>
    <x:row r="249">
      <x:c r="R249" t="str">
        <x:v>106521041</x:v>
      </x:c>
      <x:c r="S249" t="str">
        <x:v>ST. ELIZABETH COMMUNITY HOSPITAL</x:v>
      </x:c>
      <x:c r="T249" t="str">
        <x:v>Non-Profit</x:v>
      </x:c>
      <x:c r="U249" s="204" t="n">
        <x:v>22411820</x:v>
      </x:c>
      <x:c r="V249" s="204" t="n">
        <x:v>25783256</x:v>
      </x:c>
      <x:c r="W249" s="204" t="n">
        <x:v>42893</x:v>
      </x:c>
      <x:c r="X249" s="204" t="n">
        <x:v>0</x:v>
      </x:c>
      <x:c r="Y249" s="204" t="n">
        <x:v>48152183</x:v>
      </x:c>
      <x:c r="Z249" s="204" t="n">
        <x:v>182004441</x:v>
      </x:c>
      <x:c r="AA249" s="204" t="n">
        <x:v>207787697</x:v>
      </x:c>
      <x:c r="AB249" s="204" t="n">
        <x:f>Y249-(U249+V249-W249-X249)</x:f>
        <x:v>0</x:v>
      </x:c>
    </x:row>
    <x:row r="250">
      <x:c r="R250" t="str">
        <x:v>106190754</x:v>
      </x:c>
      <x:c r="S250" t="str">
        <x:v>ST. FRANCIS MEDICAL CENTER</x:v>
      </x:c>
      <x:c r="T250" t="str">
        <x:v>Investor</x:v>
      </x:c>
      <x:c r="U250" s="204" t="n">
        <x:v>108985925</x:v>
      </x:c>
      <x:c r="V250" s="204" t="n">
        <x:v>11000</x:v>
      </x:c>
      <x:c r="W250" s="204" t="n">
        <x:v>1628539</x:v>
      </x:c>
      <x:c r="X250" s="204" t="n">
        <x:v>0</x:v>
      </x:c>
      <x:c r="Y250" s="204" t="n">
        <x:v>107368386</x:v>
      </x:c>
      <x:c r="Z250" s="204" t="n">
        <x:v>493562148</x:v>
      </x:c>
      <x:c r="AA250" s="204" t="n">
        <x:v>493573148</x:v>
      </x:c>
      <x:c r="AB250" s="204" t="n">
        <x:f>Y250-(U250+V250-W250-X250)</x:f>
        <x:v>0</x:v>
      </x:c>
    </x:row>
    <x:row r="251">
      <x:c r="R251" t="str">
        <x:v>106380960</x:v>
      </x:c>
      <x:c r="S251" t="str">
        <x:v>ST. FRANCIS MEMORIAL HOSPITAL</x:v>
      </x:c>
      <x:c r="T251" t="str">
        <x:v>Non-Profit</x:v>
      </x:c>
      <x:c r="U251" s="204" t="n">
        <x:v>18551609</x:v>
      </x:c>
      <x:c r="V251" s="204" t="n">
        <x:v>3000504</x:v>
      </x:c>
      <x:c r="W251" s="204" t="n">
        <x:v>88094616</x:v>
      </x:c>
      <x:c r="X251" s="204" t="n">
        <x:v>0</x:v>
      </x:c>
      <x:c r="Y251" s="204" t="n">
        <x:v>-66542503</x:v>
      </x:c>
      <x:c r="Z251" s="204" t="n">
        <x:v>350341948</x:v>
      </x:c>
      <x:c r="AA251" s="204" t="n">
        <x:v>353342452</x:v>
      </x:c>
      <x:c r="AB251" s="204" t="n">
        <x:f>Y251-(U251+V251-W251-X251)</x:f>
        <x:v>0</x:v>
      </x:c>
    </x:row>
    <x:row r="252">
      <x:c r="R252" t="str">
        <x:v>106560529</x:v>
      </x:c>
      <x:c r="S252" t="str">
        <x:v>ST. JOHN'S REGIONAL MEDICAL CENTER</x:v>
      </x:c>
      <x:c r="T252" t="str">
        <x:v>Non-Profit</x:v>
      </x:c>
      <x:c r="U252" s="204" t="n">
        <x:v>-2873059</x:v>
      </x:c>
      <x:c r="V252" s="204" t="n">
        <x:v>7798272</x:v>
      </x:c>
      <x:c r="W252" s="204" t="n">
        <x:v>268020</x:v>
      </x:c>
      <x:c r="X252" s="204" t="n">
        <x:v>0</x:v>
      </x:c>
      <x:c r="Y252" s="204" t="n">
        <x:v>4657193</x:v>
      </x:c>
      <x:c r="Z252" s="204" t="n">
        <x:v>650283024</x:v>
      </x:c>
      <x:c r="AA252" s="204" t="n">
        <x:v>658081296</x:v>
      </x:c>
      <x:c r="AB252" s="204" t="n">
        <x:f>Y252-(U252+V252-W252-X252)</x:f>
        <x:v>0</x:v>
      </x:c>
    </x:row>
    <x:row r="253">
      <x:c r="R253" t="str">
        <x:v>106391042</x:v>
      </x:c>
      <x:c r="S253" t="str">
        <x:v>ST. JOSEPH'S MEDICAL CENTER OF STOCKTON</x:v>
      </x:c>
      <x:c r="T253" t="str">
        <x:v>Non-Profit</x:v>
      </x:c>
      <x:c r="U253" s="204" t="n">
        <x:v>71351463</x:v>
      </x:c>
      <x:c r="V253" s="204" t="n">
        <x:v>42131622</x:v>
      </x:c>
      <x:c r="W253" s="204" t="n">
        <x:v>540982</x:v>
      </x:c>
      <x:c r="X253" s="204" t="n">
        <x:v>0</x:v>
      </x:c>
      <x:c r="Y253" s="204" t="n">
        <x:v>112942103</x:v>
      </x:c>
      <x:c r="Z253" s="204" t="n">
        <x:v>837896541</x:v>
      </x:c>
      <x:c r="AA253" s="204" t="n">
        <x:v>880028163</x:v>
      </x:c>
      <x:c r="AB253" s="204" t="n">
        <x:f>Y253-(U253+V253-W253-X253)</x:f>
        <x:v>0</x:v>
      </x:c>
    </x:row>
    <x:row r="254">
      <x:c r="R254" t="str">
        <x:v>106190053</x:v>
      </x:c>
      <x:c r="S254" t="str">
        <x:v>ST. MARY MEDICAL CENTER - LONG BEACH</x:v>
      </x:c>
      <x:c r="T254" t="str">
        <x:v>Non-Profit</x:v>
      </x:c>
      <x:c r="U254" s="204" t="n">
        <x:v>-24167062</x:v>
      </x:c>
      <x:c r="V254" s="204" t="n">
        <x:v>4105123</x:v>
      </x:c>
      <x:c r="W254" s="204" t="n">
        <x:v>2397681</x:v>
      </x:c>
      <x:c r="X254" s="204" t="n">
        <x:v>0</x:v>
      </x:c>
      <x:c r="Y254" s="204" t="n">
        <x:v>-22459620</x:v>
      </x:c>
      <x:c r="Z254" s="204" t="n">
        <x:v>453168189</x:v>
      </x:c>
      <x:c r="AA254" s="204" t="n">
        <x:v>457273312</x:v>
      </x:c>
      <x:c r="AB254" s="204" t="n">
        <x:f>Y254-(U254+V254-W254-X254)</x:f>
        <x:v>0</x:v>
      </x:c>
    </x:row>
    <x:row r="255">
      <x:c r="R255" t="str">
        <x:v>106380965</x:v>
      </x:c>
      <x:c r="S255" t="str">
        <x:v>ST. MARY'S MEDICAL CENTER - SAN FRANCISCO</x:v>
      </x:c>
      <x:c r="T255" t="str">
        <x:v>Non-Profit</x:v>
      </x:c>
      <x:c r="U255" s="204" t="n">
        <x:v>-98006396</x:v>
      </x:c>
      <x:c r="V255" s="204" t="n">
        <x:v>6187538</x:v>
      </x:c>
      <x:c r="W255" s="204" t="n">
        <x:v>209549796</x:v>
      </x:c>
      <x:c r="X255" s="204" t="n">
        <x:v>0</x:v>
      </x:c>
      <x:c r="Y255" s="204" t="n">
        <x:v>-301368654</x:v>
      </x:c>
      <x:c r="Z255" s="204" t="n">
        <x:v>231056787</x:v>
      </x:c>
      <x:c r="AA255" s="204" t="n">
        <x:v>237244325</x:v>
      </x:c>
      <x:c r="AB255" s="204" t="n">
        <x:f>Y255-(U255+V255-W255-X255)</x:f>
        <x:v>0</x:v>
      </x:c>
    </x:row>
    <x:row r="256">
      <x:c r="R256" t="str">
        <x:v>106010967</x:v>
      </x:c>
      <x:c r="S256" t="str">
        <x:v>ST. ROSE HOSPITAL</x:v>
      </x:c>
      <x:c r="T256" t="str">
        <x:v>Non-Profit</x:v>
      </x:c>
      <x:c r="U256" s="204" t="n">
        <x:v>-8728102</x:v>
      </x:c>
      <x:c r="V256" s="204" t="n">
        <x:v>2898139</x:v>
      </x:c>
      <x:c r="W256" s="204" t="n">
        <x:v>0</x:v>
      </x:c>
      <x:c r="X256" s="204" t="n">
        <x:v>0</x:v>
      </x:c>
      <x:c r="Y256" s="204" t="n">
        <x:v>-5829963</x:v>
      </x:c>
      <x:c r="Z256" s="204" t="n">
        <x:v>133167937</x:v>
      </x:c>
      <x:c r="AA256" s="204" t="n">
        <x:v>136066076</x:v>
      </x:c>
      <x:c r="AB256" s="204" t="n">
        <x:f>Y256-(U256+V256-W256-X256)</x:f>
        <x:v>0</x:v>
      </x:c>
    </x:row>
    <x:row r="257">
      <x:c r="R257" t="str">
        <x:v>106430905</x:v>
      </x:c>
      <x:c r="S257" t="str">
        <x:v>STANFORD HEALTH CARE</x:v>
      </x:c>
      <x:c r="T257" t="str">
        <x:v>Non-Profit</x:v>
      </x:c>
      <x:c r="U257" s="204" t="n">
        <x:v>635484321</x:v>
      </x:c>
      <x:c r="V257" s="204" t="n">
        <x:v>623177330</x:v>
      </x:c>
      <x:c r="W257" s="204" t="n">
        <x:v>203801303</x:v>
      </x:c>
      <x:c r="X257" s="204" t="n">
        <x:v>0</x:v>
      </x:c>
      <x:c r="Y257" s="204" t="n">
        <x:v>1054860348</x:v>
      </x:c>
      <x:c r="Z257" s="204" t="n">
        <x:v>7868756005</x:v>
      </x:c>
      <x:c r="AA257" s="204" t="n">
        <x:v>8491933335</x:v>
      </x:c>
      <x:c r="AB257" s="204" t="n">
        <x:f>Y257-(U257+V257-W257-X257)</x:f>
        <x:v>0</x:v>
      </x:c>
    </x:row>
    <x:row r="258">
      <x:c r="R258" t="str">
        <x:v>106014050</x:v>
      </x:c>
      <x:c r="S258" t="str">
        <x:v>STANFORD HEALTH CARE TRI-VALLEY</x:v>
      </x:c>
      <x:c r="T258" t="str">
        <x:v>Non-Profit</x:v>
      </x:c>
      <x:c r="U258" s="204" t="n">
        <x:v>10642358</x:v>
      </x:c>
      <x:c r="V258" s="204" t="n">
        <x:v>6584672</x:v>
      </x:c>
      <x:c r="W258" s="204" t="n">
        <x:v>2896842</x:v>
      </x:c>
      <x:c r="X258" s="204" t="n">
        <x:v>0</x:v>
      </x:c>
      <x:c r="Y258" s="204" t="n">
        <x:v>14330188</x:v>
      </x:c>
      <x:c r="Z258" s="204" t="n">
        <x:v>533104519</x:v>
      </x:c>
      <x:c r="AA258" s="204" t="n">
        <x:v>539689191</x:v>
      </x:c>
      <x:c r="AB258" s="204" t="n">
        <x:f>Y258-(U258+V258-W258-X258)</x:f>
        <x:v>0</x:v>
      </x:c>
    </x:row>
    <x:row r="259">
      <x:c r="R259" t="str">
        <x:v>106250955</x:v>
      </x:c>
      <x:c r="S259" t="str">
        <x:v>SURPRISE VALLEY COMMUNITY HOSPITAL</x:v>
      </x:c>
      <x:c r="T259" t="str">
        <x:v>District</x:v>
      </x:c>
      <x:c r="U259" s="204" t="n">
        <x:v>-991334</x:v>
      </x:c>
      <x:c r="V259" s="204" t="n">
        <x:v>125524</x:v>
      </x:c>
      <x:c r="W259" s="204" t="n">
        <x:v>0</x:v>
      </x:c>
      <x:c r="X259" s="204" t="n">
        <x:v>0</x:v>
      </x:c>
      <x:c r="Y259" s="204" t="n">
        <x:v>-865810</x:v>
      </x:c>
      <x:c r="Z259" s="204" t="n">
        <x:v>9753264</x:v>
      </x:c>
      <x:c r="AA259" s="204" t="n">
        <x:v>9878788</x:v>
      </x:c>
      <x:c r="AB259" s="204" t="n">
        <x:f>Y259-(U259+V259-W259-X259)</x:f>
        <x:v>0</x:v>
      </x:c>
    </x:row>
    <x:row r="260">
      <x:c r="R260" t="str">
        <x:v>106034002</x:v>
      </x:c>
      <x:c r="S260" t="str">
        <x:v>SUTTER AMADOR HOSPITAL</x:v>
      </x:c>
      <x:c r="T260" t="str">
        <x:v>Non-Profit</x:v>
      </x:c>
      <x:c r="U260" s="204" t="n">
        <x:v>6245250</x:v>
      </x:c>
      <x:c r="V260" s="204" t="n">
        <x:v>6230932</x:v>
      </x:c>
      <x:c r="W260" s="204" t="n">
        <x:v>3695715</x:v>
      </x:c>
      <x:c r="X260" s="204" t="n">
        <x:v>0</x:v>
      </x:c>
      <x:c r="Y260" s="204" t="n">
        <x:v>8780467</x:v>
      </x:c>
      <x:c r="Z260" s="204" t="n">
        <x:v>111169581</x:v>
      </x:c>
      <x:c r="AA260" s="204" t="n">
        <x:v>117400513</x:v>
      </x:c>
      <x:c r="AB260" s="204" t="n">
        <x:f>Y260-(U260+V260-W260-X260)</x:f>
        <x:v>0</x:v>
      </x:c>
    </x:row>
    <x:row r="261">
      <x:c r="R261" t="str">
        <x:v>106310791</x:v>
      </x:c>
      <x:c r="S261" t="str">
        <x:v>SUTTER AUBURN FAITH HOSPITAL</x:v>
      </x:c>
      <x:c r="T261" t="str">
        <x:v>Non-Profit</x:v>
      </x:c>
      <x:c r="U261" s="204" t="n">
        <x:v>13044275</x:v>
      </x:c>
      <x:c r="V261" s="204" t="n">
        <x:v>7822918</x:v>
      </x:c>
      <x:c r="W261" s="204" t="n">
        <x:v>4064201</x:v>
      </x:c>
      <x:c r="X261" s="204" t="n">
        <x:v>0</x:v>
      </x:c>
      <x:c r="Y261" s="204" t="n">
        <x:v>16802992</x:v>
      </x:c>
      <x:c r="Z261" s="204" t="n">
        <x:v>177520428</x:v>
      </x:c>
      <x:c r="AA261" s="204" t="n">
        <x:v>185343346</x:v>
      </x:c>
      <x:c r="AB261" s="204" t="n">
        <x:f>Y261-(U261+V261-W261-X261)</x:f>
        <x:v>0</x:v>
      </x:c>
    </x:row>
    <x:row r="262">
      <x:c r="R262" t="str">
        <x:v>106084001</x:v>
      </x:c>
      <x:c r="S262" t="str">
        <x:v>SUTTER COAST HOSPITAL</x:v>
      </x:c>
      <x:c r="T262" t="str">
        <x:v>Non-Profit</x:v>
      </x:c>
      <x:c r="U262" s="204" t="n">
        <x:v>10401190</x:v>
      </x:c>
      <x:c r="V262" s="204" t="n">
        <x:v>4358038</x:v>
      </x:c>
      <x:c r="W262" s="204" t="n">
        <x:v>1754510</x:v>
      </x:c>
      <x:c r="X262" s="204" t="n">
        <x:v>0</x:v>
      </x:c>
      <x:c r="Y262" s="204" t="n">
        <x:v>13004718</x:v>
      </x:c>
      <x:c r="Z262" s="204" t="n">
        <x:v>121780523</x:v>
      </x:c>
      <x:c r="AA262" s="204" t="n">
        <x:v>126138561</x:v>
      </x:c>
      <x:c r="AB262" s="204" t="n">
        <x:f>Y262-(U262+V262-W262-X262)</x:f>
        <x:v>0</x:v>
      </x:c>
    </x:row>
    <x:row r="263">
      <x:c r="R263" t="str">
        <x:v>106574010</x:v>
      </x:c>
      <x:c r="S263" t="str">
        <x:v>SUTTER DAVIS HOSPITAL</x:v>
      </x:c>
      <x:c r="T263" t="str">
        <x:v>Non-Profit</x:v>
      </x:c>
      <x:c r="U263" s="204" t="n">
        <x:v>27608816</x:v>
      </x:c>
      <x:c r="V263" s="204" t="n">
        <x:v>10441465</x:v>
      </x:c>
      <x:c r="W263" s="204" t="n">
        <x:v>6384024</x:v>
      </x:c>
      <x:c r="X263" s="204" t="n">
        <x:v>0</x:v>
      </x:c>
      <x:c r="Y263" s="204" t="n">
        <x:v>31666257</x:v>
      </x:c>
      <x:c r="Z263" s="204" t="n">
        <x:v>207662550</x:v>
      </x:c>
      <x:c r="AA263" s="204" t="n">
        <x:v>218104015</x:v>
      </x:c>
      <x:c r="AB263" s="204" t="n">
        <x:f>Y263-(U263+V263-W263-X263)</x:f>
        <x:v>0</x:v>
      </x:c>
    </x:row>
    <x:row r="264">
      <x:c r="R264" t="str">
        <x:v>106070934</x:v>
      </x:c>
      <x:c r="S264" t="str">
        <x:v>SUTTER DELTA MEDICAL CENTER</x:v>
      </x:c>
      <x:c r="T264" t="str">
        <x:v>Non-Profit</x:v>
      </x:c>
      <x:c r="U264" s="204" t="n">
        <x:v>6218597</x:v>
      </x:c>
      <x:c r="V264" s="204" t="n">
        <x:v>9997663</x:v>
      </x:c>
      <x:c r="W264" s="204" t="n">
        <x:v>4246967</x:v>
      </x:c>
      <x:c r="X264" s="204" t="n">
        <x:v>0</x:v>
      </x:c>
      <x:c r="Y264" s="204" t="n">
        <x:v>11969293</x:v>
      </x:c>
      <x:c r="Z264" s="204" t="n">
        <x:v>258696017</x:v>
      </x:c>
      <x:c r="AA264" s="204" t="n">
        <x:v>268693680</x:v>
      </x:c>
      <x:c r="AB264" s="204" t="n">
        <x:f>Y264-(U264+V264-W264-X264)</x:f>
        <x:v>0</x:v>
      </x:c>
    </x:row>
    <x:row r="265">
      <x:c r="R265" t="str">
        <x:v>106171395</x:v>
      </x:c>
      <x:c r="S265" t="str">
        <x:v>SUTTER LAKESIDE HOSPITAL</x:v>
      </x:c>
      <x:c r="T265" t="str">
        <x:v>Non-Profit</x:v>
      </x:c>
      <x:c r="U265" s="204" t="n">
        <x:v>13229506</x:v>
      </x:c>
      <x:c r="V265" s="204" t="n">
        <x:v>4486419</x:v>
      </x:c>
      <x:c r="W265" s="204" t="n">
        <x:v>1720147</x:v>
      </x:c>
      <x:c r="X265" s="204" t="n">
        <x:v>0</x:v>
      </x:c>
      <x:c r="Y265" s="204" t="n">
        <x:v>15995778</x:v>
      </x:c>
      <x:c r="Z265" s="204" t="n">
        <x:v>117418924</x:v>
      </x:c>
      <x:c r="AA265" s="204" t="n">
        <x:v>121905343</x:v>
      </x:c>
      <x:c r="AB265" s="204" t="n">
        <x:f>Y265-(U265+V265-W265-X265)</x:f>
        <x:v>0</x:v>
      </x:c>
    </x:row>
    <x:row r="266">
      <x:c r="R266" t="str">
        <x:v>106444012</x:v>
      </x:c>
      <x:c r="S266" t="str">
        <x:v>SUTTER MATERNITY AND SURGERY CENTER OF SANTA CRUZ</x:v>
      </x:c>
      <x:c r="T266" t="str">
        <x:v>Non-Profit</x:v>
      </x:c>
      <x:c r="U266" s="204" t="n">
        <x:v>4046917</x:v>
      </x:c>
      <x:c r="V266" s="204" t="n">
        <x:v>3527301</x:v>
      </x:c>
      <x:c r="W266" s="204" t="n">
        <x:v>1407397</x:v>
      </x:c>
      <x:c r="X266" s="204" t="n">
        <x:v>0</x:v>
      </x:c>
      <x:c r="Y266" s="204" t="n">
        <x:v>6166821</x:v>
      </x:c>
      <x:c r="Z266" s="204" t="n">
        <x:v>93545608</x:v>
      </x:c>
      <x:c r="AA266" s="204" t="n">
        <x:v>97072909</x:v>
      </x:c>
      <x:c r="AB266" s="204" t="n">
        <x:f>Y266-(U266+V266-W266-X266)</x:f>
        <x:v>0</x:v>
      </x:c>
    </x:row>
    <x:row r="267">
      <x:c r="R267" t="str">
        <x:v>106341051</x:v>
      </x:c>
      <x:c r="S267" t="str">
        <x:v>SUTTER MEDICAL CENTER - SACRAMENTO</x:v>
      </x:c>
      <x:c r="T267" t="str">
        <x:v>Non-Profit</x:v>
      </x:c>
      <x:c r="U267" s="204" t="n">
        <x:v>121479261</x:v>
      </x:c>
      <x:c r="V267" s="204" t="n">
        <x:v>79666262</x:v>
      </x:c>
      <x:c r="W267" s="204" t="n">
        <x:v>59612419</x:v>
      </x:c>
      <x:c r="X267" s="204" t="n">
        <x:v>0</x:v>
      </x:c>
      <x:c r="Y267" s="204" t="n">
        <x:v>141533104</x:v>
      </x:c>
      <x:c r="Z267" s="204" t="n">
        <x:v>1854031707</x:v>
      </x:c>
      <x:c r="AA267" s="204" t="n">
        <x:v>1933697969</x:v>
      </x:c>
      <x:c r="AB267" s="204" t="n">
        <x:f>Y267-(U267+V267-W267-X267)</x:f>
        <x:v>0</x:v>
      </x:c>
    </x:row>
    <x:row r="268">
      <x:c r="R268" t="str">
        <x:v>106311000</x:v>
      </x:c>
      <x:c r="S268" t="str">
        <x:v>SUTTER ROSEVILLE MEDICAL CENTER</x:v>
      </x:c>
      <x:c r="T268" t="str">
        <x:v>Non-Profit</x:v>
      </x:c>
      <x:c r="U268" s="204" t="n">
        <x:v>79837284</x:v>
      </x:c>
      <x:c r="V268" s="204" t="n">
        <x:v>43845435</x:v>
      </x:c>
      <x:c r="W268" s="204" t="n">
        <x:v>19205131</x:v>
      </x:c>
      <x:c r="X268" s="204" t="n">
        <x:v>0</x:v>
      </x:c>
      <x:c r="Y268" s="204" t="n">
        <x:v>104477588</x:v>
      </x:c>
      <x:c r="Z268" s="204" t="n">
        <x:v>1153179040</x:v>
      </x:c>
      <x:c r="AA268" s="204" t="n">
        <x:v>1197024475</x:v>
      </x:c>
      <x:c r="AB268" s="204" t="n">
        <x:f>Y268-(U268+V268-W268-X268)</x:f>
        <x:v>0</x:v>
      </x:c>
    </x:row>
    <x:row r="269">
      <x:c r="R269" t="str">
        <x:v>106494106</x:v>
      </x:c>
      <x:c r="S269" t="str">
        <x:v>SUTTER SANTA ROSA REGIONAL HOSPITAL</x:v>
      </x:c>
      <x:c r="T269" t="str">
        <x:v>Non-Profit</x:v>
      </x:c>
      <x:c r="U269" s="204" t="n">
        <x:v>1735433</x:v>
      </x:c>
      <x:c r="V269" s="204" t="n">
        <x:v>21095231</x:v>
      </x:c>
      <x:c r="W269" s="204" t="n">
        <x:v>8196771</x:v>
      </x:c>
      <x:c r="X269" s="204" t="n">
        <x:v>0</x:v>
      </x:c>
      <x:c r="Y269" s="204" t="n">
        <x:v>14633893</x:v>
      </x:c>
      <x:c r="Z269" s="204" t="n">
        <x:v>503310217</x:v>
      </x:c>
      <x:c r="AA269" s="204" t="n">
        <x:v>524405448</x:v>
      </x:c>
      <x:c r="AB269" s="204" t="n">
        <x:f>Y269-(U269+V269-W269-X269)</x:f>
        <x:v>0</x:v>
      </x:c>
    </x:row>
    <x:row r="270">
      <x:c r="R270" t="str">
        <x:v>106481094</x:v>
      </x:c>
      <x:c r="S270" t="str">
        <x:v>SUTTER SOLANO MEDICAL CENTER</x:v>
      </x:c>
      <x:c r="T270" t="str">
        <x:v>Non-Profit</x:v>
      </x:c>
      <x:c r="U270" s="204" t="n">
        <x:v>-3505110</x:v>
      </x:c>
      <x:c r="V270" s="204" t="n">
        <x:v>8741004</x:v>
      </x:c>
      <x:c r="W270" s="204" t="n">
        <x:v>4177531</x:v>
      </x:c>
      <x:c r="X270" s="204" t="n">
        <x:v>0</x:v>
      </x:c>
      <x:c r="Y270" s="204" t="n">
        <x:v>1058363</x:v>
      </x:c>
      <x:c r="Z270" s="204" t="n">
        <x:v>183029737</x:v>
      </x:c>
      <x:c r="AA270" s="204" t="n">
        <x:v>191770741</x:v>
      </x:c>
      <x:c r="AB270" s="204" t="n">
        <x:f>Y270-(U270+V270-W270-X270)</x:f>
        <x:v>0</x:v>
      </x:c>
    </x:row>
    <x:row r="271">
      <x:c r="R271" t="str">
        <x:v>106514030</x:v>
      </x:c>
      <x:c r="S271" t="str">
        <x:v>SUTTER SURGICAL HOSPITAL - NORTH VALLEY</x:v>
      </x:c>
      <x:c r="T271" t="str">
        <x:v>Investor</x:v>
      </x:c>
      <x:c r="U271" s="204" t="n">
        <x:v>1654997</x:v>
      </x:c>
      <x:c r="V271" s="204" t="n">
        <x:v>1859061</x:v>
      </x:c>
      <x:c r="W271" s="204" t="n">
        <x:v>776139</x:v>
      </x:c>
      <x:c r="X271" s="204" t="n">
        <x:v>0</x:v>
      </x:c>
      <x:c r="Y271" s="204" t="n">
        <x:v>2737919</x:v>
      </x:c>
      <x:c r="Z271" s="204" t="n">
        <x:v>52900393</x:v>
      </x:c>
      <x:c r="AA271" s="204" t="n">
        <x:v>54759454</x:v>
      </x:c>
      <x:c r="AB271" s="204" t="n">
        <x:f>Y271-(U271+V271-W271-X271)</x:f>
        <x:v>0</x:v>
      </x:c>
    </x:row>
    <x:row r="272">
      <x:c r="R272" t="str">
        <x:v>106391056</x:v>
      </x:c>
      <x:c r="S272" t="str">
        <x:v>SUTTER TRACY COMMUNITY HOSPITAL</x:v>
      </x:c>
      <x:c r="T272" t="str">
        <x:v>Non-Profit</x:v>
      </x:c>
      <x:c r="U272" s="204" t="n">
        <x:v>49342736</x:v>
      </x:c>
      <x:c r="V272" s="204" t="n">
        <x:v>7497980</x:v>
      </x:c>
      <x:c r="W272" s="204" t="n">
        <x:v>2823143</x:v>
      </x:c>
      <x:c r="X272" s="204" t="n">
        <x:v>0</x:v>
      </x:c>
      <x:c r="Y272" s="204" t="n">
        <x:v>54017573</x:v>
      </x:c>
      <x:c r="Z272" s="204" t="n">
        <x:v>221373250</x:v>
      </x:c>
      <x:c r="AA272" s="204" t="n">
        <x:v>228871230</x:v>
      </x:c>
      <x:c r="AB272" s="204" t="n">
        <x:f>Y272-(U272+V272-W272-X272)</x:f>
        <x:v>0</x:v>
      </x:c>
    </x:row>
    <x:row r="273">
      <x:c r="R273" t="str">
        <x:v>106291053</x:v>
      </x:c>
      <x:c r="S273" t="str">
        <x:v>TAHOE FOREST HOSPITAL</x:v>
      </x:c>
      <x:c r="T273" t="str">
        <x:v>District</x:v>
      </x:c>
      <x:c r="U273" s="204" t="n">
        <x:v>9298287</x:v>
      </x:c>
      <x:c r="V273" s="204" t="n">
        <x:v>30186019</x:v>
      </x:c>
      <x:c r="W273" s="204" t="n">
        <x:v>12326771</x:v>
      </x:c>
      <x:c r="X273" s="204" t="n">
        <x:v>0</x:v>
      </x:c>
      <x:c r="Y273" s="204" t="n">
        <x:v>27157535</x:v>
      </x:c>
      <x:c r="Z273" s="204" t="n">
        <x:v>294966617</x:v>
      </x:c>
      <x:c r="AA273" s="204" t="n">
        <x:v>325152636</x:v>
      </x:c>
      <x:c r="AB273" s="204" t="n">
        <x:f>Y273-(U273+V273-W273-X273)</x:f>
        <x:v>0</x:v>
      </x:c>
    </x:row>
    <x:row r="274">
      <x:c r="R274" t="str">
        <x:v>106334564</x:v>
      </x:c>
      <x:c r="S274" t="str">
        <x:v>TEMECULA VALLEY HOSPITAL</x:v>
      </x:c>
      <x:c r="T274" t="str">
        <x:v>Investor</x:v>
      </x:c>
      <x:c r="U274" s="204" t="n">
        <x:v>31053553</x:v>
      </x:c>
      <x:c r="V274" s="204" t="n">
        <x:v>0</x:v>
      </x:c>
      <x:c r="W274" s="204" t="n">
        <x:v>0</x:v>
      </x:c>
      <x:c r="X274" s="204" t="n">
        <x:v>0</x:v>
      </x:c>
      <x:c r="Y274" s="204" t="n">
        <x:v>31053553</x:v>
      </x:c>
      <x:c r="Z274" s="204" t="n">
        <x:v>319182532</x:v>
      </x:c>
      <x:c r="AA274" s="204" t="n">
        <x:v>319182532</x:v>
      </x:c>
      <x:c r="AB274" s="204" t="n">
        <x:f>Y274-(U274+V274-W274-X274)</x:f>
        <x:v>0</x:v>
      </x:c>
    </x:row>
    <x:row r="275">
      <x:c r="R275" t="str">
        <x:v>106190422</x:v>
      </x:c>
      <x:c r="S275" t="str">
        <x:v>TORRANCE MEMORIAL MEDICAL CENTER</x:v>
      </x:c>
      <x:c r="T275" t="str">
        <x:v>Non-Profit</x:v>
      </x:c>
      <x:c r="U275" s="204" t="n">
        <x:v>-7659168</x:v>
      </x:c>
      <x:c r="V275" s="204" t="n">
        <x:v>58506272</x:v>
      </x:c>
      <x:c r="W275" s="204" t="n">
        <x:v>0</x:v>
      </x:c>
      <x:c r="X275" s="204" t="n">
        <x:v>0</x:v>
      </x:c>
      <x:c r="Y275" s="204" t="n">
        <x:v>50847104</x:v>
      </x:c>
      <x:c r="Z275" s="204" t="n">
        <x:v>878812001</x:v>
      </x:c>
      <x:c r="AA275" s="204" t="n">
        <x:v>937318273</x:v>
      </x:c>
      <x:c r="AB275" s="204" t="n">
        <x:f>Y275-(U275+V275-W275-X275)</x:f>
        <x:v>0</x:v>
      </x:c>
    </x:row>
    <x:row r="276">
      <x:c r="R276" t="str">
        <x:v>106364451</x:v>
      </x:c>
      <x:c r="S276" t="str">
        <x:v>TOTALLY KIDS REHABILITATION HOSPITAL</x:v>
      </x:c>
      <x:c r="T276" t="str">
        <x:v>Investor</x:v>
      </x:c>
      <x:c r="U276" s="204" t="n">
        <x:v>-2253482</x:v>
      </x:c>
      <x:c r="V276" s="204" t="n">
        <x:v>0</x:v>
      </x:c>
      <x:c r="W276" s="204" t="n">
        <x:v>0</x:v>
      </x:c>
      <x:c r="X276" s="204" t="n">
        <x:v>0</x:v>
      </x:c>
      <x:c r="Y276" s="204" t="n">
        <x:v>-2253482</x:v>
      </x:c>
      <x:c r="Z276" s="204" t="n">
        <x:v>33584467</x:v>
      </x:c>
      <x:c r="AA276" s="204" t="n">
        <x:v>33584467</x:v>
      </x:c>
      <x:c r="AB276" s="204" t="n">
        <x:f>Y276-(U276+V276-W276-X276)</x:f>
        <x:v>0</x:v>
      </x:c>
    </x:row>
    <x:row r="277">
      <x:c r="R277" t="str">
        <x:v>106370780</x:v>
      </x:c>
      <x:c r="S277" t="str">
        <x:v>TRI-CITY MEDICAL CENTER</x:v>
      </x:c>
      <x:c r="T277" t="str">
        <x:v>District</x:v>
      </x:c>
      <x:c r="U277" s="204" t="n">
        <x:v>-43297616</x:v>
      </x:c>
      <x:c r="V277" s="204" t="n">
        <x:v>19230122</x:v>
      </x:c>
      <x:c r="W277" s="204" t="n">
        <x:v>1026022</x:v>
      </x:c>
      <x:c r="X277" s="204" t="n">
        <x:v>0</x:v>
      </x:c>
      <x:c r="Y277" s="204" t="n">
        <x:v>-25093516</x:v>
      </x:c>
      <x:c r="Z277" s="204" t="n">
        <x:v>285964526</x:v>
      </x:c>
      <x:c r="AA277" s="204" t="n">
        <x:v>305194648</x:v>
      </x:c>
      <x:c r="AB277" s="204" t="n">
        <x:f>Y277-(U277+V277-W277-X277)</x:f>
        <x:v>0</x:v>
      </x:c>
    </x:row>
    <x:row r="278">
      <x:c r="R278" t="str">
        <x:v>106531059</x:v>
      </x:c>
      <x:c r="S278" t="str">
        <x:v>TRINITY HOSPITAL</x:v>
      </x:c>
      <x:c r="T278" t="str">
        <x:v>District</x:v>
      </x:c>
      <x:c r="U278" s="204" t="n">
        <x:v>5543485</x:v>
      </x:c>
      <x:c r="V278" s="204" t="n">
        <x:v>241809</x:v>
      </x:c>
      <x:c r="W278" s="204" t="n">
        <x:v>0</x:v>
      </x:c>
      <x:c r="X278" s="204" t="n">
        <x:v>0</x:v>
      </x:c>
      <x:c r="Y278" s="204" t="n">
        <x:v>5785294</x:v>
      </x:c>
      <x:c r="Z278" s="204" t="n">
        <x:v>36918380</x:v>
      </x:c>
      <x:c r="AA278" s="204" t="n">
        <x:v>37160189</x:v>
      </x:c>
      <x:c r="AB278" s="204" t="n">
        <x:f>Y278-(U278+V278-W278-X278)</x:f>
        <x:v>0</x:v>
      </x:c>
    </x:row>
    <x:row r="279">
      <x:c r="R279" t="str">
        <x:v>106301175</x:v>
      </x:c>
      <x:c r="S279" t="str">
        <x:v>UCI HEALTH-FOUNTAIN VALLEY</x:v>
      </x:c>
      <x:c r="T279" t="str">
        <x:v>Non-Profit</x:v>
      </x:c>
      <x:c r="U279" s="204" t="n">
        <x:v>-44843323</x:v>
      </x:c>
      <x:c r="V279" s="204" t="n">
        <x:v>26486</x:v>
      </x:c>
      <x:c r="W279" s="204" t="n">
        <x:v>5968</x:v>
      </x:c>
      <x:c r="X279" s="204" t="n">
        <x:v>0</x:v>
      </x:c>
      <x:c r="Y279" s="204" t="n">
        <x:v>-44822805</x:v>
      </x:c>
      <x:c r="Z279" s="204" t="n">
        <x:v>73819336</x:v>
      </x:c>
      <x:c r="AA279" s="204" t="n">
        <x:v>73845822</x:v>
      </x:c>
      <x:c r="AB279" s="204" t="n">
        <x:f>Y279-(U279+V279-W279-X279)</x:f>
        <x:v>0</x:v>
      </x:c>
    </x:row>
    <x:row r="280">
      <x:c r="R280" t="str">
        <x:v>106190240</x:v>
      </x:c>
      <x:c r="S280" t="str">
        <x:v>UCI HEALTH-LAKEWOOD</x:v>
      </x:c>
      <x:c r="T280" t="str">
        <x:v>Non-Profit</x:v>
      </x:c>
      <x:c r="U280" s="204" t="n">
        <x:v>-18219429</x:v>
      </x:c>
      <x:c r="V280" s="204" t="n">
        <x:v>33786</x:v>
      </x:c>
      <x:c r="W280" s="204" t="n">
        <x:v>0</x:v>
      </x:c>
      <x:c r="X280" s="204" t="n">
        <x:v>0</x:v>
      </x:c>
      <x:c r="Y280" s="204" t="n">
        <x:v>-18185643</x:v>
      </x:c>
      <x:c r="Z280" s="204" t="n">
        <x:v>62597797</x:v>
      </x:c>
      <x:c r="AA280" s="204" t="n">
        <x:v>62631583</x:v>
      </x:c>
      <x:c r="AB280" s="204" t="n">
        <x:f>Y280-(U280+V280-W280-X280)</x:f>
        <x:v>0</x:v>
      </x:c>
    </x:row>
    <x:row r="281">
      <x:c r="R281" t="str">
        <x:v>106301248</x:v>
      </x:c>
      <x:c r="S281" t="str">
        <x:v>UCI HEALTH-LOS ALAMITOS</x:v>
      </x:c>
      <x:c r="T281" t="str">
        <x:v>Non-Profit</x:v>
      </x:c>
      <x:c r="U281" s="204" t="n">
        <x:v>2315753</x:v>
      </x:c>
      <x:c r="V281" s="204" t="n">
        <x:v>444672</x:v>
      </x:c>
      <x:c r="W281" s="204" t="n">
        <x:v>187530</x:v>
      </x:c>
      <x:c r="X281" s="204" t="n">
        <x:v>1</x:v>
      </x:c>
      <x:c r="Y281" s="204" t="n">
        <x:v>2572894</x:v>
      </x:c>
      <x:c r="Z281" s="204" t="n">
        <x:v>71266276</x:v>
      </x:c>
      <x:c r="AA281" s="204" t="n">
        <x:v>71710948</x:v>
      </x:c>
      <x:c r="AB281" s="204" t="n">
        <x:f>Y281-(U281+V281-W281-X281)</x:f>
        <x:v>0</x:v>
      </x:c>
    </x:row>
    <x:row r="282">
      <x:c r="R282" t="str">
        <x:v>106301297</x:v>
      </x:c>
      <x:c r="S282" t="str">
        <x:v>UCI HEALTH-PLACENTIA LINDA</x:v>
      </x:c>
      <x:c r="T282" t="str">
        <x:v>Non-Profit</x:v>
      </x:c>
      <x:c r="U282" s="204" t="n">
        <x:v>-8968942</x:v>
      </x:c>
      <x:c r="V282" s="204" t="n">
        <x:v>0</x:v>
      </x:c>
      <x:c r="W282" s="204" t="n">
        <x:v>0</x:v>
      </x:c>
      <x:c r="X282" s="204" t="n">
        <x:v>0</x:v>
      </x:c>
      <x:c r="Y282" s="204" t="n">
        <x:v>-8968942</x:v>
      </x:c>
      <x:c r="Z282" s="204" t="n">
        <x:v>28180324</x:v>
      </x:c>
      <x:c r="AA282" s="204" t="n">
        <x:v>28180324</x:v>
      </x:c>
      <x:c r="AB282" s="204" t="n">
        <x:f>Y282-(U282+V282-W282-X282)</x:f>
        <x:v>0</x:v>
      </x:c>
    </x:row>
    <x:row r="283">
      <x:c r="R283" t="str">
        <x:v>106190859</x:v>
      </x:c>
      <x:c r="S283" t="str">
        <x:v>UCLA WEST VALLEY MEDICAL CENTER</x:v>
      </x:c>
      <x:c r="T283" t="str">
        <x:v>Non-Profit</x:v>
      </x:c>
      <x:c r="U283" s="204" t="n">
        <x:v>-41793207</x:v>
      </x:c>
      <x:c r="V283" s="204" t="n">
        <x:v>-170044</x:v>
      </x:c>
      <x:c r="W283" s="204" t="n">
        <x:v>4814306</x:v>
      </x:c>
      <x:c r="X283" s="204" t="n">
        <x:v>0</x:v>
      </x:c>
      <x:c r="Y283" s="204" t="n">
        <x:v>-46777557</x:v>
      </x:c>
      <x:c r="Z283" s="204" t="n">
        <x:v>30858008</x:v>
      </x:c>
      <x:c r="AA283" s="204" t="n">
        <x:v>30687964</x:v>
      </x:c>
      <x:c r="AB283" s="204" t="n">
        <x:f>Y283-(U283+V283-W283-X283)</x:f>
        <x:v>0</x:v>
      </x:c>
    </x:row>
    <x:row r="284">
      <x:c r="R284" t="str">
        <x:v>106010776</x:v>
      </x:c>
      <x:c r="S284" t="str">
        <x:v>UCSF BENIOFF CHILDREN'S HOSPITAL OAKLAND</x:v>
      </x:c>
      <x:c r="T284" t="str">
        <x:v>Non-Profit</x:v>
      </x:c>
      <x:c r="U284" s="204" t="n">
        <x:v>58469959</x:v>
      </x:c>
      <x:c r="V284" s="204" t="n">
        <x:v>38879120</x:v>
      </x:c>
      <x:c r="W284" s="204" t="n">
        <x:v>511997</x:v>
      </x:c>
      <x:c r="X284" s="204" t="n">
        <x:v>0</x:v>
      </x:c>
      <x:c r="Y284" s="204" t="n">
        <x:v>96837082</x:v>
      </x:c>
      <x:c r="Z284" s="204" t="n">
        <x:v>863714094</x:v>
      </x:c>
      <x:c r="AA284" s="204" t="n">
        <x:v>902593214</x:v>
      </x:c>
      <x:c r="AB284" s="204" t="n">
        <x:f>Y284-(U284+V284-W284-X284)</x:f>
        <x:v>0</x:v>
      </x:c>
    </x:row>
    <x:row r="285">
      <x:c r="R285" t="str">
        <x:v>106381154</x:v>
      </x:c>
      <x:c r="S285" t="str">
        <x:v>UCSF MEDICAL CENTER</x:v>
      </x:c>
      <x:c r="T285" t="str">
        <x:v>Non-Profit</x:v>
      </x:c>
      <x:c r="U285" s="204" t="n">
        <x:v>272871482</x:v>
      </x:c>
      <x:c r="V285" s="204" t="n">
        <x:v>160447907</x:v>
      </x:c>
      <x:c r="W285" s="204" t="n">
        <x:v>19022412</x:v>
      </x:c>
      <x:c r="X285" s="204" t="n">
        <x:v>0</x:v>
      </x:c>
      <x:c r="Y285" s="204" t="n">
        <x:v>414296977</x:v>
      </x:c>
      <x:c r="Z285" s="204" t="n">
        <x:v>6221354645</x:v>
      </x:c>
      <x:c r="AA285" s="204" t="n">
        <x:v>6381802552</x:v>
      </x:c>
      <x:c r="AB285" s="204" t="n">
        <x:f>Y285-(U285+V285-W285-X285)</x:f>
        <x:v>0</x:v>
      </x:c>
    </x:row>
    <x:row r="286">
      <x:c r="R286" t="str">
        <x:v>106341006</x:v>
      </x:c>
      <x:c r="S286" t="str">
        <x:v>UNIVERSITY OF CALIFORNIA DAVIS MEDICAL CENTER</x:v>
      </x:c>
      <x:c r="T286" t="str">
        <x:v>Non-Profit</x:v>
      </x:c>
      <x:c r="U286" s="204" t="n">
        <x:v>67147632</x:v>
      </x:c>
      <x:c r="V286" s="204" t="n">
        <x:v>61422524</x:v>
      </x:c>
      <x:c r="W286" s="204" t="n">
        <x:v>1148942</x:v>
      </x:c>
      <x:c r="X286" s="204" t="n">
        <x:v>0</x:v>
      </x:c>
      <x:c r="Y286" s="204" t="n">
        <x:v>127421214</x:v>
      </x:c>
      <x:c r="Z286" s="204" t="n">
        <x:v>3930443018</x:v>
      </x:c>
      <x:c r="AA286" s="204" t="n">
        <x:v>3991865542</x:v>
      </x:c>
      <x:c r="AB286" s="204" t="n">
        <x:f>Y286-(U286+V286-W286-X286)</x:f>
        <x:v>0</x:v>
      </x:c>
    </x:row>
    <x:row r="287">
      <x:c r="R287" t="str">
        <x:v>106301279</x:v>
      </x:c>
      <x:c r="S287" t="str">
        <x:v>UNIVERSITY OF CALIFORNIA IRVINE MEDICAL CENTER</x:v>
      </x:c>
      <x:c r="T287" t="str">
        <x:v>Non-Profit</x:v>
      </x:c>
      <x:c r="U287" s="204" t="n">
        <x:v>-6943399</x:v>
      </x:c>
      <x:c r="V287" s="204" t="n">
        <x:v>5425075</x:v>
      </x:c>
      <x:c r="W287" s="204" t="n">
        <x:v>0</x:v>
      </x:c>
      <x:c r="X287" s="204" t="n">
        <x:v>0</x:v>
      </x:c>
      <x:c r="Y287" s="204" t="n">
        <x:v>-1518324</x:v>
      </x:c>
      <x:c r="Z287" s="204" t="n">
        <x:v>2180651901</x:v>
      </x:c>
      <x:c r="AA287" s="204" t="n">
        <x:v>2186076976</x:v>
      </x:c>
      <x:c r="AB287" s="204" t="n">
        <x:f>Y287-(U287+V287-W287-X287)</x:f>
        <x:v>0</x:v>
      </x:c>
    </x:row>
    <x:row r="288">
      <x:c r="R288" t="str">
        <x:v>106370782</x:v>
      </x:c>
      <x:c r="S288" t="str">
        <x:v>UNIVERSITY OF CALIFORNIA SAN DIEGO MEDICAL CENTER</x:v>
      </x:c>
      <x:c r="T288" t="str">
        <x:v>Non-Profit</x:v>
      </x:c>
      <x:c r="U288" s="204" t="n">
        <x:v>233549107</x:v>
      </x:c>
      <x:c r="V288" s="204" t="n">
        <x:v>100354947</x:v>
      </x:c>
      <x:c r="W288" s="204" t="n">
        <x:v>41473129</x:v>
      </x:c>
      <x:c r="X288" s="204" t="n">
        <x:v>0</x:v>
      </x:c>
      <x:c r="Y288" s="204" t="n">
        <x:v>292430925</x:v>
      </x:c>
      <x:c r="Z288" s="204" t="n">
        <x:v>3750497375</x:v>
      </x:c>
      <x:c r="AA288" s="204" t="n">
        <x:v>3850852322</x:v>
      </x:c>
      <x:c r="AB288" s="204" t="n">
        <x:f>Y288-(U288+V288-W288-X288)</x:f>
        <x:v>0</x:v>
      </x:c>
    </x:row>
    <x:row r="289">
      <x:c r="R289" t="str">
        <x:v>106190529</x:v>
      </x:c>
      <x:c r="S289" t="str">
        <x:v>USC ARCADIA HOSPITAL</x:v>
      </x:c>
      <x:c r="T289" t="str">
        <x:v>Non-Profit</x:v>
      </x:c>
      <x:c r="U289" s="204" t="n">
        <x:v>-44532696</x:v>
      </x:c>
      <x:c r="V289" s="204" t="n">
        <x:v>17157243</x:v>
      </x:c>
      <x:c r="W289" s="204" t="n">
        <x:v>0</x:v>
      </x:c>
      <x:c r="X289" s="204" t="n">
        <x:v>0</x:v>
      </x:c>
      <x:c r="Y289" s="204" t="n">
        <x:v>-27375453</x:v>
      </x:c>
      <x:c r="Z289" s="204" t="n">
        <x:v>328121480</x:v>
      </x:c>
      <x:c r="AA289" s="204" t="n">
        <x:v>345278723</x:v>
      </x:c>
      <x:c r="AB289" s="204" t="n">
        <x:f>Y289-(U289+V289-W289-X289)</x:f>
        <x:v>0</x:v>
      </x:c>
    </x:row>
    <x:row r="290">
      <x:c r="R290" t="str">
        <x:v>106190818</x:v>
      </x:c>
      <x:c r="S290" t="str">
        <x:v>USC VERDUGO HILLS HOSPITAL</x:v>
      </x:c>
      <x:c r="T290" t="str">
        <x:v>Non-Profit</x:v>
      </x:c>
      <x:c r="U290" s="204" t="n">
        <x:v>-70190526</x:v>
      </x:c>
      <x:c r="V290" s="204" t="n">
        <x:v>1602518</x:v>
      </x:c>
      <x:c r="W290" s="204" t="n">
        <x:v>0</x:v>
      </x:c>
      <x:c r="X290" s="204" t="n">
        <x:v>0</x:v>
      </x:c>
      <x:c r="Y290" s="204" t="n">
        <x:v>-68588008</x:v>
      </x:c>
      <x:c r="Z290" s="204" t="n">
        <x:v>164321110</x:v>
      </x:c>
      <x:c r="AA290" s="204" t="n">
        <x:v>165923628</x:v>
      </x:c>
      <x:c r="AB290" s="204" t="n">
        <x:f>Y290-(U290+V290-W290-X290)</x:f>
        <x:v>0</x:v>
      </x:c>
    </x:row>
    <x:row r="291">
      <x:c r="R291" t="str">
        <x:v>106204019</x:v>
      </x:c>
      <x:c r="S291" t="str">
        <x:v>VALLEY CHILDREN'S HOSPITAL</x:v>
      </x:c>
      <x:c r="T291" t="str">
        <x:v>Non-Profit</x:v>
      </x:c>
      <x:c r="U291" s="204" t="n">
        <x:v>18280079</x:v>
      </x:c>
      <x:c r="V291" s="204" t="n">
        <x:v>185412945</x:v>
      </x:c>
      <x:c r="W291" s="204" t="n">
        <x:v>20992429</x:v>
      </x:c>
      <x:c r="X291" s="204" t="n">
        <x:v>0</x:v>
      </x:c>
      <x:c r="Y291" s="204" t="n">
        <x:v>182700595</x:v>
      </x:c>
      <x:c r="Z291" s="204" t="n">
        <x:v>844633475</x:v>
      </x:c>
      <x:c r="AA291" s="204" t="n">
        <x:v>1030046420</x:v>
      </x:c>
      <x:c r="AB291" s="204" t="n">
        <x:f>Y291-(U291+V291-W291-X291)</x:f>
        <x:v>0</x:v>
      </x:c>
    </x:row>
    <x:row r="292">
      <x:c r="R292" t="str">
        <x:v>106190812</x:v>
      </x:c>
      <x:c r="S292" t="str">
        <x:v>VALLEY PRESBYTERIAN HOSPITAL</x:v>
      </x:c>
      <x:c r="T292" t="str">
        <x:v>Non-Profit</x:v>
      </x:c>
      <x:c r="U292" s="204" t="n">
        <x:v>-13131495</x:v>
      </x:c>
      <x:c r="V292" s="204" t="n">
        <x:v>49657419</x:v>
      </x:c>
      <x:c r="W292" s="204" t="n">
        <x:v>2274918</x:v>
      </x:c>
      <x:c r="X292" s="204" t="n">
        <x:v>0</x:v>
      </x:c>
      <x:c r="Y292" s="204" t="n">
        <x:v>34251006</x:v>
      </x:c>
      <x:c r="Z292" s="204" t="n">
        <x:v>548070365</x:v>
      </x:c>
      <x:c r="AA292" s="204" t="n">
        <x:v>597727784</x:v>
      </x:c>
      <x:c r="AB292" s="204" t="n">
        <x:f>Y292-(U292+V292-W292-X292)</x:f>
        <x:v>0</x:v>
      </x:c>
    </x:row>
    <x:row r="293">
      <x:c r="R293" t="str">
        <x:v>106560481</x:v>
      </x:c>
      <x:c r="S293" t="str">
        <x:v>VENTURA COUNTY MEDICAL CENTER</x:v>
      </x:c>
      <x:c r="T293" t="str">
        <x:v>City/County</x:v>
      </x:c>
      <x:c r="U293" s="204" t="n">
        <x:v>-23438718</x:v>
      </x:c>
      <x:c r="V293" s="204" t="n">
        <x:v>55808210</x:v>
      </x:c>
      <x:c r="W293" s="204" t="n">
        <x:v>14778732</x:v>
      </x:c>
      <x:c r="X293" s="204" t="n">
        <x:v>0</x:v>
      </x:c>
      <x:c r="Y293" s="204" t="n">
        <x:v>17590760</x:v>
      </x:c>
      <x:c r="Z293" s="204" t="n">
        <x:v>523875639</x:v>
      </x:c>
      <x:c r="AA293" s="204" t="n">
        <x:v>579683849</x:v>
      </x:c>
      <x:c r="AB293" s="204" t="n">
        <x:f>Y293-(U293+V293-W293-X293)</x:f>
        <x:v>0</x:v>
      </x:c>
    </x:row>
    <x:row r="294">
      <x:c r="R294" t="str">
        <x:v>106361370</x:v>
      </x:c>
      <x:c r="S294" t="str">
        <x:v>VICTOR VALLEY GLOBAL MEDICAL CENTER</x:v>
      </x:c>
      <x:c r="T294" t="str">
        <x:v>Investor</x:v>
      </x:c>
      <x:c r="U294" s="204" t="n">
        <x:v>15612704</x:v>
      </x:c>
      <x:c r="V294" s="204" t="n">
        <x:v>155772</x:v>
      </x:c>
      <x:c r="W294" s="204" t="n">
        <x:v>0</x:v>
      </x:c>
      <x:c r="X294" s="204" t="n">
        <x:v>0</x:v>
      </x:c>
      <x:c r="Y294" s="204" t="n">
        <x:v>15768476</x:v>
      </x:c>
      <x:c r="Z294" s="204" t="n">
        <x:v>105414665</x:v>
      </x:c>
      <x:c r="AA294" s="204" t="n">
        <x:v>105570437</x:v>
      </x:c>
      <x:c r="AB294" s="204" t="n">
        <x:f>Y294-(U294+V294-W294-X294)</x:f>
        <x:v>0</x:v>
      </x:c>
    </x:row>
    <x:row r="295">
      <x:c r="R295" t="str">
        <x:v>106010987</x:v>
      </x:c>
      <x:c r="S295" t="str">
        <x:v>WASHINGTON HOSPITAL - FREMONT</x:v>
      </x:c>
      <x:c r="T295" t="str">
        <x:v>District</x:v>
      </x:c>
      <x:c r="U295" s="204" t="n">
        <x:v>-25618679</x:v>
      </x:c>
      <x:c r="V295" s="204" t="n">
        <x:v>53417798</x:v>
      </x:c>
      <x:c r="W295" s="204" t="n">
        <x:v>8525159</x:v>
      </x:c>
      <x:c r="X295" s="204" t="n">
        <x:v>0</x:v>
      </x:c>
      <x:c r="Y295" s="204" t="n">
        <x:v>19273960</x:v>
      </x:c>
      <x:c r="Z295" s="204" t="n">
        <x:v>556173390</x:v>
      </x:c>
      <x:c r="AA295" s="204" t="n">
        <x:v>609591188</x:v>
      </x:c>
      <x:c r="AB295" s="204" t="n">
        <x:f>Y295-(U295+V295-W295-X295)</x:f>
        <x:v>0</x:v>
      </x:c>
    </x:row>
    <x:row r="296">
      <x:c r="R296" t="str">
        <x:v>106444013</x:v>
      </x:c>
      <x:c r="S296" t="str">
        <x:v>WATSONVILLE COMMUNITY HOSPITAL</x:v>
      </x:c>
      <x:c r="T296" t="str">
        <x:v>Non-Profit</x:v>
      </x:c>
      <x:c r="U296" s="204" t="n">
        <x:v>-17518439</x:v>
      </x:c>
      <x:c r="V296" s="204" t="n">
        <x:v>3804495</x:v>
      </x:c>
      <x:c r="W296" s="204" t="n">
        <x:v>14751</x:v>
      </x:c>
      <x:c r="X296" s="204" t="n">
        <x:v>0</x:v>
      </x:c>
      <x:c r="Y296" s="204" t="n">
        <x:v>-13728695</x:v>
      </x:c>
      <x:c r="Z296" s="204" t="n">
        <x:v>127175723</x:v>
      </x:c>
      <x:c r="AA296" s="204" t="n">
        <x:v>130980218</x:v>
      </x:c>
      <x:c r="AB296" s="204" t="n">
        <x:f>Y296-(U296+V296-W296-X296)</x:f>
        <x:v>0</x:v>
      </x:c>
    </x:row>
    <x:row r="297">
      <x:c r="R297" t="str">
        <x:v>106301379</x:v>
      </x:c>
      <x:c r="S297" t="str">
        <x:v>WEST ANAHEIM MEDICAL CENTER</x:v>
      </x:c>
      <x:c r="T297" t="str">
        <x:v>Investor</x:v>
      </x:c>
      <x:c r="U297" s="204" t="n">
        <x:v>8756480</x:v>
      </x:c>
      <x:c r="V297" s="204" t="n">
        <x:v>0</x:v>
      </x:c>
      <x:c r="W297" s="204" t="n">
        <x:v>0</x:v>
      </x:c>
      <x:c r="X297" s="204" t="n">
        <x:v>0</x:v>
      </x:c>
      <x:c r="Y297" s="204" t="n">
        <x:v>8756480</x:v>
      </x:c>
      <x:c r="Z297" s="204" t="n">
        <x:v>163320953</x:v>
      </x:c>
      <x:c r="AA297" s="204" t="n">
        <x:v>163320953</x:v>
      </x:c>
      <x:c r="AB297" s="204" t="n">
        <x:f>Y297-(U297+V297-W297-X297)</x:f>
        <x:v>0</x:v>
      </x:c>
    </x:row>
    <x:row r="298">
      <x:c r="R298" t="str">
        <x:v>106190883</x:v>
      </x:c>
      <x:c r="S298" t="str">
        <x:v>WHITTIER HOSPITAL MEDICAL CENTER</x:v>
      </x:c>
      <x:c r="T298" t="str">
        <x:v>Investor</x:v>
      </x:c>
      <x:c r="U298" s="204" t="n">
        <x:v>-2790896</x:v>
      </x:c>
      <x:c r="V298" s="204" t="n">
        <x:v>675020</x:v>
      </x:c>
      <x:c r="W298" s="204" t="n">
        <x:v>0</x:v>
      </x:c>
      <x:c r="X298" s="204" t="n">
        <x:v>0</x:v>
      </x:c>
      <x:c r="Y298" s="204" t="n">
        <x:v>-2115876</x:v>
      </x:c>
      <x:c r="Z298" s="204" t="n">
        <x:v>124165594</x:v>
      </x:c>
      <x:c r="AA298" s="204" t="n">
        <x:v>124840614</x:v>
      </x:c>
      <x:c r="AB298" s="204" t="n">
        <x:f>Y298-(U298+V298-W298-X298)</x:f>
        <x:v>0</x:v>
      </x:c>
    </x:row>
    <x:row r="299">
      <x:c r="R299" t="str">
        <x:v>106571086</x:v>
      </x:c>
      <x:c r="S299" t="str">
        <x:v>WOODLAND MEMORIAL HOSPITAL</x:v>
      </x:c>
      <x:c r="T299" t="str">
        <x:v>Non-Profit</x:v>
      </x:c>
      <x:c r="U299" s="204" t="n">
        <x:v>9021230</x:v>
      </x:c>
      <x:c r="V299" s="204" t="n">
        <x:v>4006176</x:v>
      </x:c>
      <x:c r="W299" s="204" t="n">
        <x:v>2246176</x:v>
      </x:c>
      <x:c r="X299" s="204" t="n">
        <x:v>0</x:v>
      </x:c>
      <x:c r="Y299" s="204" t="n">
        <x:v>10781230</x:v>
      </x:c>
      <x:c r="Z299" s="204" t="n">
        <x:v>240198542</x:v>
      </x:c>
      <x:c r="AA299" s="204" t="n">
        <x:v>244204718</x:v>
      </x:c>
      <x:c r="AB299" s="204" t="n">
        <x:f>Y299-(U299+V299-W299-X299)</x:f>
        <x:v>0</x:v>
      </x:c>
    </x:row>
    <x:row r="300">
      <x:c r="R300" t="str">
        <x:v>106380939</x:v>
      </x:c>
      <x:c r="S300" t="str">
        <x:v>ZUCKERBERG SAN FRANCISCO GENERAL HOSPITAL &amp; TRAUMA CENTER</x:v>
      </x:c>
      <x:c r="T300" t="str">
        <x:v>City/County</x:v>
      </x:c>
      <x:c r="U300" s="204" t="n">
        <x:v>-394333212</x:v>
      </x:c>
      <x:c r="V300" s="204" t="n">
        <x:v>259850006</x:v>
      </x:c>
      <x:c r="W300" s="204" t="n">
        <x:v>19908105</x:v>
      </x:c>
      <x:c r="X300" s="204" t="n">
        <x:v>0</x:v>
      </x:c>
      <x:c r="Y300" s="204" t="n">
        <x:v>-154391311</x:v>
      </x:c>
      <x:c r="Z300" s="204" t="n">
        <x:v>1021202261</x:v>
      </x:c>
      <x:c r="AA300" s="204" t="n">
        <x:v>1281052267</x:v>
      </x:c>
      <x:c r="AB300" s="204" t="n">
        <x:f>Y300-(U300+V300-W300-X300)</x:f>
        <x:v>0</x:v>
      </x:c>
    </x:row>
  </x:sheetData>
  <x:pageMargins left="0.7" right="0.7" top="0.75" bottom="0.75" header="0.3" footer="0.3"/>
</x:worksheet>
</file>

<file path=xl/worksheets/sheet2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Health Service Area</x:v>
      </x:c>
      <x:c r="B1" s="168" t="str">
        <x:v>Cost per adjusted discharge</x:v>
      </x:c>
      <x:c r="C1" s="168" t="str">
        <x:v>Paired hospitals</x:v>
      </x:c>
      <x:c r="J1" t="str">
        <x:v>Editable numerator</x:v>
      </x:c>
      <x:c r="K1" t="str">
        <x:v>Editable denominator</x:v>
      </x:c>
      <x:c r="L1" t="str">
        <x:v>Paired observations</x:v>
      </x:c>
    </x:row>
    <x:row r="2">
      <x:c r="A2" s="166" t="str">
        <x:v>Santa Clara</x:v>
      </x:c>
      <x:c r="B2" s="205" t="n">
        <x:f>IF(K2&gt;0,J2/K2,"")</x:f>
        <x:v>64639.70361098609</x:v>
      </x:c>
      <x:c r="C2" s="169" t="n">
        <x:v>7</x:v>
      </x:c>
      <x:c r="J2" t="n">
        <x:v>15644644300</x:v>
      </x:c>
      <x:c r="K2" t="n">
        <x:v>242028.40399999998</x:v>
      </x:c>
      <x:c r="L2" t="n">
        <x:v>7</x:v>
      </x:c>
    </x:row>
    <x:row r="3">
      <x:c r="A3" s="166" t="str">
        <x:v>West Bay</x:v>
      </x:c>
      <x:c r="B3" s="205" t="n">
        <x:f>IF(K3&gt;0,J3/K3,"")</x:f>
        <x:v>52354.779848675484</x:v>
      </x:c>
      <x:c r="C3" s="169" t="n">
        <x:v>13</x:v>
      </x:c>
      <x:c r="J3" t="n">
        <x:v>12509401993</x:v>
      </x:c>
      <x:c r="K3" t="n">
        <x:v>238935.242</x:v>
      </x:c>
      <x:c r="L3" t="n">
        <x:v>13</x:v>
      </x:c>
    </x:row>
    <x:row r="4">
      <x:c r="A4" s="166" t="str">
        <x:v>East Bay</x:v>
      </x:c>
      <x:c r="B4" s="205" t="n">
        <x:f>IF(K4&gt;0,J4/K4,"")</x:f>
        <x:v>35542.13401231882</x:v>
      </x:c>
      <x:c r="C4" s="169" t="n">
        <x:v>15</x:v>
      </x:c>
      <x:c r="J4" t="n">
        <x:v>8489101765</x:v>
      </x:c>
      <x:c r="K4" t="n">
        <x:v>238846.147</x:v>
      </x:c>
      <x:c r="L4" t="n">
        <x:v>15</x:v>
      </x:c>
    </x:row>
    <x:row r="5">
      <x:c r="A5" s="166" t="str">
        <x:v>Golden Empire</x:v>
      </x:c>
      <x:c r="B5" s="205" t="n">
        <x:f>IF(K5&gt;0,J5/K5,"")</x:f>
        <x:v>32223.169906188694</x:v>
      </x:c>
      <x:c r="C5" s="169" t="n">
        <x:v>16</x:v>
      </x:c>
      <x:c r="J5" t="n">
        <x:v>10984458592</x:v>
      </x:c>
      <x:c r="K5" t="n">
        <x:v>340886.965</x:v>
      </x:c>
      <x:c r="L5" t="n">
        <x:v>16</x:v>
      </x:c>
    </x:row>
    <x:row r="6">
      <x:c r="A6" s="166" t="str">
        <x:v>Los Angeles County</x:v>
      </x:c>
      <x:c r="B6" s="205" t="n">
        <x:f>IF(K6&gt;0,J6/K6,"")</x:f>
        <x:v>30083.948111558504</x:v>
      </x:c>
      <x:c r="C6" s="169" t="n">
        <x:v>71</x:v>
      </x:c>
      <x:c r="J6" t="n">
        <x:v>36572604460</x:v>
      </x:c>
      <x:c r="K6" t="n">
        <x:v>1215685</x:v>
      </x:c>
      <x:c r="L6" t="n">
        <x:v>71</x:v>
      </x:c>
    </x:row>
    <x:row r="7">
      <x:c r="A7" s="166" t="str">
        <x:v>North Bay</x:v>
      </x:c>
      <x:c r="B7" s="205" t="n">
        <x:f>IF(K7&gt;0,J7/K7,"")</x:f>
        <x:v>29598.365595257208</x:v>
      </x:c>
      <x:c r="C7" s="169" t="n">
        <x:v>10</x:v>
      </x:c>
      <x:c r="J7" t="n">
        <x:v>3127069841</x:v>
      </x:c>
      <x:c r="K7" t="n">
        <x:v>105650.085</x:v>
      </x:c>
      <x:c r="L7" t="n">
        <x:v>10</x:v>
      </x:c>
    </x:row>
    <x:row r="8">
      <x:c r="A8" s="166" t="str">
        <x:v>San Diego / Imperial</x:v>
      </x:c>
      <x:c r="B8" s="205" t="n">
        <x:f>IF(K8&gt;0,J8/K8,"")</x:f>
        <x:v>26847.82250619016</x:v>
      </x:c>
      <x:c r="C8" s="169" t="n">
        <x:v>16</x:v>
      </x:c>
      <x:c r="J8" t="n">
        <x:v>12188304308</x:v>
      </x:c>
      <x:c r="K8" t="n">
        <x:v>453977.387</x:v>
      </x:c>
      <x:c r="L8" t="n">
        <x:v>16</x:v>
      </x:c>
    </x:row>
    <x:row r="9">
      <x:c r="A9" s="166" t="str">
        <x:v>Orange County</x:v>
      </x:c>
      <x:c r="B9" s="205" t="n">
        <x:f>IF(K9&gt;0,J9/K9,"")</x:f>
        <x:v>26001.262039106965</x:v>
      </x:c>
      <x:c r="C9" s="169" t="n">
        <x:v>25</x:v>
      </x:c>
      <x:c r="J9" t="n">
        <x:v>10382896969</x:v>
      </x:c>
      <x:c r="K9" t="n">
        <x:v>399322.808</x:v>
      </x:c>
      <x:c r="L9" t="n">
        <x:v>25</x:v>
      </x:c>
    </x:row>
    <x:row r="10">
      <x:c r="A10" s="166" t="str">
        <x:v>Mid-Coast</x:v>
      </x:c>
      <x:c r="B10" s="205" t="n">
        <x:f>IF(K10&gt;0,J10/K10,"")</x:f>
        <x:v>25112.941013687065</x:v>
      </x:c>
      <x:c r="C10" s="169" t="n">
        <x:v>11</x:v>
      </x:c>
      <x:c r="J10" t="n">
        <x:v>3249876018</x:v>
      </x:c>
      <x:c r="K10" t="n">
        <x:v>129410.41100000001</x:v>
      </x:c>
      <x:c r="L10" t="n">
        <x:v>11</x:v>
      </x:c>
    </x:row>
    <x:row r="11">
      <x:c r="A11" s="166" t="str">
        <x:v>Santa Barbara / Ventura</x:v>
      </x:c>
      <x:c r="B11" s="205" t="n">
        <x:f>IF(K11&gt;0,J11/K11,"")</x:f>
        <x:v>23864.455179922945</x:v>
      </x:c>
      <x:c r="C11" s="169" t="n">
        <x:v>11</x:v>
      </x:c>
      <x:c r="J11" t="n">
        <x:v>4611282091</x:v>
      </x:c>
      <x:c r="K11" t="n">
        <x:v>193228.048</x:v>
      </x:c>
      <x:c r="L11" t="n">
        <x:v>11</x:v>
      </x:c>
    </x:row>
    <x:row r="12">
      <x:c r="A12" s="166" t="str">
        <x:v>Central</x:v>
      </x:c>
      <x:c r="B12" s="205" t="n">
        <x:f>IF(K12&gt;0,J12/K12,"")</x:f>
        <x:v>21501.911365266573</x:v>
      </x:c>
      <x:c r="C12" s="169" t="n">
        <x:v>21</x:v>
      </x:c>
      <x:c r="J12" t="n">
        <x:v>8550916794</x:v>
      </x:c>
      <x:c r="K12" t="n">
        <x:v>397681.706</x:v>
      </x:c>
      <x:c r="L12" t="n">
        <x:v>21</x:v>
      </x:c>
    </x:row>
    <x:row r="13">
      <x:c r="A13" s="166" t="str">
        <x:v>North San Joaquin</x:v>
      </x:c>
      <x:c r="B13" s="205" t="n">
        <x:f>IF(K13&gt;0,J13/K13,"")</x:f>
        <x:v>21481.885167445627</x:v>
      </x:c>
      <x:c r="C13" s="169" t="n">
        <x:v>16</x:v>
      </x:c>
      <x:c r="J13" t="n">
        <x:v>5048346600</x:v>
      </x:c>
      <x:c r="K13" t="n">
        <x:v>235004.82200000001</x:v>
      </x:c>
      <x:c r="L13" t="n">
        <x:v>16</x:v>
      </x:c>
    </x:row>
    <x:row r="14">
      <x:c r="A14" s="166" t="str">
        <x:v>Inland Counties</x:v>
      </x:c>
      <x:c r="B14" s="205" t="n">
        <x:f>IF(K14&gt;0,J14/K14,"")</x:f>
        <x:v>21139.68279028976</x:v>
      </x:c>
      <x:c r="C14" s="169" t="n">
        <x:v>39</x:v>
      </x:c>
      <x:c r="J14" t="n">
        <x:v>12247910620</x:v>
      </x:c>
      <x:c r="K14" t="n">
        <x:v>579380.057</x:v>
      </x:c>
      <x:c r="L14" t="n">
        <x:v>39</x:v>
      </x:c>
    </x:row>
    <x:row r="15">
      <x:c r="A15" s="166" t="str">
        <x:v>Northern California</x:v>
      </x:c>
      <x:c r="B15" s="205" t="n">
        <x:f>IF(K15&gt;0,J15/K15,"")</x:f>
        <x:v>21036.070007880095</x:v>
      </x:c>
      <x:c r="C15" s="169" t="n">
        <x:v>28</x:v>
      </x:c>
      <x:c r="J15" t="n">
        <x:v>4295071169</x:v>
      </x:c>
      <x:c r="K15" t="n">
        <x:v>204176.501</x:v>
      </x:c>
      <x:c r="L15" t="n">
        <x:v>28</x:v>
      </x:c>
    </x:row>
  </x:sheetData>
  <x:pageMargins left="0.7" right="0.7" top="0.75" bottom="0.75" header="0.3" footer="0.3"/>
</x:worksheet>
</file>

<file path=xl/worksheets/sheet29.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Reported component</x:v>
      </x:c>
      <x:c r="B1" s="168" t="str">
        <x:v>USD billions</x:v>
      </x:c>
    </x:row>
    <x:row r="2">
      <x:c r="A2" s="166" t="str">
        <x:v>Cash</x:v>
      </x:c>
      <x:c r="B2" s="207" t="n">
        <x:v>18.794519521</x:v>
      </x:c>
    </x:row>
    <x:row r="3">
      <x:c r="A3" s="166" t="str">
        <x:v>Assets limited as to use</x:v>
      </x:c>
      <x:c r="B3" s="207" t="n">
        <x:v>19.5168504</x:v>
      </x:c>
    </x:row>
  </x:sheetData>
  <x:pageMargins left="0.7" right="0.7" top="0.75" bottom="0.75" header="0.3" footer="0.3"/>
</x:worksheet>
</file>

<file path=xl/worksheets/sheet30.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Payer</x:v>
      </x:c>
      <x:c r="B1" s="168" t="str">
        <x:v>Net patient revenue, USD billions</x:v>
      </x:c>
      <x:c r="C1" s="168" t="str">
        <x:v>Allocated expense, USD billions</x:v>
      </x:c>
    </x:row>
    <x:row r="2">
      <x:c r="A2" s="166" t="str">
        <x:v>Medicare</x:v>
      </x:c>
      <x:c r="B2" s="207" t="n">
        <x:v>41.972907199</x:v>
      </x:c>
      <x:c r="C2" s="207" t="n">
        <x:v>56.43958363014467</x:v>
      </x:c>
    </x:row>
    <x:row r="3">
      <x:c r="A3" s="166" t="str">
        <x:v>Medi-Cal</x:v>
      </x:c>
      <x:c r="B3" s="207" t="n">
        <x:v>44.304434123</x:v>
      </x:c>
      <x:c r="C3" s="207" t="n">
        <x:v>46.41399240356171</x:v>
      </x:c>
    </x:row>
    <x:row r="4">
      <x:c r="A4" s="166" t="str">
        <x:v>County indigent</x:v>
      </x:c>
      <x:c r="B4" s="207" t="n">
        <x:v>0.182483177</x:v>
      </x:c>
      <x:c r="C4" s="207" t="n">
        <x:v>0.7287064109453165</x:v>
      </x:c>
    </x:row>
    <x:row r="5">
      <x:c r="A5" s="166" t="str">
        <x:v>Commercial / other third-party</x:v>
      </x:c>
      <x:c r="B5" s="207" t="n">
        <x:v>58.118203554</x:v>
      </x:c>
      <x:c r="C5" s="207" t="n">
        <x:v>37.51347564058893</x:v>
      </x:c>
    </x:row>
    <x:row r="6">
      <x:c r="A6" s="166" t="str">
        <x:v>Other</x:v>
      </x:c>
      <x:c r="B6" s="207" t="n">
        <x:v>1.640814849</x:v>
      </x:c>
      <x:c r="C6" s="207" t="n">
        <x:v>2.517041440759374</x:v>
      </x:c>
    </x:row>
  </x:sheetData>
  <x:pageMargins left="0.7" right="0.7" top="0.75" bottom="0.75" header="0.3" footer="0.3"/>
</x:worksheet>
</file>

<file path=xl/worksheets/sheet3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Health Service Area</x:v>
      </x:c>
      <x:c r="B1" s="168" t="str">
        <x:v>Occupancy</x:v>
      </x:c>
      <x:c r="C1" s="168" t="str">
        <x:v>Operating margin</x:v>
      </x:c>
      <x:c r="D1" s="168" t="str">
        <x:v>Hospitals</x:v>
      </x:c>
    </x:row>
    <x:row r="2">
      <x:c r="A2" s="166" t="str">
        <x:v>Northern California</x:v>
      </x:c>
      <x:c r="B2" s="171" t="n">
        <x:v>0.646599</x:v>
      </x:c>
      <x:c r="C2" s="171" t="n">
        <x:v>0.027799</x:v>
      </x:c>
      <x:c r="D2" s="169" t="n">
        <x:v>28</x:v>
      </x:c>
    </x:row>
    <x:row r="3">
      <x:c r="A3" s="166" t="str">
        <x:v>Golden Empire</x:v>
      </x:c>
      <x:c r="B3" s="171" t="n">
        <x:v>0.737135</x:v>
      </x:c>
      <x:c r="C3" s="171" t="n">
        <x:v>0.041886</x:v>
      </x:c>
      <x:c r="D3" s="169" t="n">
        <x:v>16</x:v>
      </x:c>
    </x:row>
    <x:row r="4">
      <x:c r="A4" s="166" t="str">
        <x:v>North Bay</x:v>
      </x:c>
      <x:c r="B4" s="171" t="n">
        <x:v>0.583439</x:v>
      </x:c>
      <x:c r="C4" s="171" t="n">
        <x:v>-0.019308</x:v>
      </x:c>
      <x:c r="D4" s="169" t="n">
        <x:v>10</x:v>
      </x:c>
    </x:row>
    <x:row r="5">
      <x:c r="A5" s="166" t="str">
        <x:v>West Bay</x:v>
      </x:c>
      <x:c r="B5" s="171" t="n">
        <x:v>0.595409</x:v>
      </x:c>
      <x:c r="C5" s="171" t="n">
        <x:v>-0.023012</x:v>
      </x:c>
      <x:c r="D5" s="169" t="n">
        <x:v>13</x:v>
      </x:c>
    </x:row>
    <x:row r="6">
      <x:c r="A6" s="166" t="str">
        <x:v>East Bay</x:v>
      </x:c>
      <x:c r="B6" s="171" t="n">
        <x:v>0.606148</x:v>
      </x:c>
      <x:c r="C6" s="171" t="n">
        <x:v>-0.072014</x:v>
      </x:c>
      <x:c r="D6" s="169" t="n">
        <x:v>15</x:v>
      </x:c>
    </x:row>
    <x:row r="7">
      <x:c r="A7" s="166" t="str">
        <x:v>North San Joaquin</x:v>
      </x:c>
      <x:c r="B7" s="171" t="n">
        <x:v>0.623607</x:v>
      </x:c>
      <x:c r="C7" s="171" t="n">
        <x:v>0.060804</x:v>
      </x:c>
      <x:c r="D7" s="169" t="n">
        <x:v>16</x:v>
      </x:c>
    </x:row>
    <x:row r="8">
      <x:c r="A8" s="166" t="str">
        <x:v>Santa Clara</x:v>
      </x:c>
      <x:c r="B8" s="171" t="n">
        <x:v>0.708362</x:v>
      </x:c>
      <x:c r="C8" s="171" t="n">
        <x:v>0.021955</x:v>
      </x:c>
      <x:c r="D8" s="169" t="n">
        <x:v>7</x:v>
      </x:c>
    </x:row>
    <x:row r="9">
      <x:c r="A9" s="166" t="str">
        <x:v>Mid-Coast</x:v>
      </x:c>
      <x:c r="B9" s="171" t="n">
        <x:v>0.580792</x:v>
      </x:c>
      <x:c r="C9" s="171" t="n">
        <x:v>0.067093</x:v>
      </x:c>
      <x:c r="D9" s="169" t="n">
        <x:v>11</x:v>
      </x:c>
    </x:row>
    <x:row r="10">
      <x:c r="A10" s="166" t="str">
        <x:v>Central</x:v>
      </x:c>
      <x:c r="B10" s="171" t="n">
        <x:v>0.657147</x:v>
      </x:c>
      <x:c r="C10" s="171" t="n">
        <x:v>0.022957</x:v>
      </x:c>
      <x:c r="D10" s="169" t="n">
        <x:v>21</x:v>
      </x:c>
    </x:row>
    <x:row r="11">
      <x:c r="A11" s="166" t="str">
        <x:v>Santa Barbara / Ventura</x:v>
      </x:c>
      <x:c r="B11" s="171" t="n">
        <x:v>0.6585</x:v>
      </x:c>
      <x:c r="C11" s="171" t="n">
        <x:v>0.048313</x:v>
      </x:c>
      <x:c r="D11" s="169" t="n">
        <x:v>11</x:v>
      </x:c>
    </x:row>
    <x:row r="12">
      <x:c r="A12" s="166" t="str">
        <x:v>Los Angeles County</x:v>
      </x:c>
      <x:c r="B12" s="171" t="n">
        <x:v>0.64365</x:v>
      </x:c>
      <x:c r="C12" s="171" t="n">
        <x:v>0.008018</x:v>
      </x:c>
      <x:c r="D12" s="169" t="n">
        <x:v>71</x:v>
      </x:c>
    </x:row>
    <x:row r="13">
      <x:c r="A13" s="166" t="str">
        <x:v>Inland Counties</x:v>
      </x:c>
      <x:c r="B13" s="171" t="n">
        <x:v>0.678032</x:v>
      </x:c>
      <x:c r="C13" s="171" t="n">
        <x:v>0.032346</x:v>
      </x:c>
      <x:c r="D13" s="169" t="n">
        <x:v>39</x:v>
      </x:c>
    </x:row>
    <x:row r="14">
      <x:c r="A14" s="166" t="str">
        <x:v>Orange County</x:v>
      </x:c>
      <x:c r="B14" s="171" t="n">
        <x:v>0.609963</x:v>
      </x:c>
      <x:c r="C14" s="171" t="n">
        <x:v>0.007951</x:v>
      </x:c>
      <x:c r="D14" s="169" t="n">
        <x:v>25</x:v>
      </x:c>
    </x:row>
    <x:row r="15">
      <x:c r="A15" s="166" t="str">
        <x:v>San Diego / Imperial</x:v>
      </x:c>
      <x:c r="B15" s="171" t="n">
        <x:v>0.694803</x:v>
      </x:c>
      <x:c r="C15" s="171" t="n">
        <x:v>0.060067</x:v>
      </x:c>
      <x:c r="D15" s="169" t="n">
        <x:v>16</x:v>
      </x:c>
    </x:row>
  </x:sheetData>
  <x:pageMargins left="0.7" right="0.7" top="0.75" bottom="0.75" header="0.3" footer="0.3"/>
</x:worksheet>
</file>

<file path=xl/worksheets/sheet3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Residence county</x:v>
      </x:c>
      <x:c r="B1" s="168" t="str">
        <x:v>Facility HHI</x:v>
      </x:c>
      <x:c r="C1" s="168" t="str">
        <x:v>System HHI</x:v>
      </x:c>
      <x:c r="D1" s="168" t="str">
        <x:v>System-linked discharge share</x:v>
      </x:c>
    </x:row>
    <x:row r="2">
      <x:c r="A2" s="166" t="str">
        <x:v>Los Angeles</x:v>
      </x:c>
      <x:c r="B2" s="169" t="n">
        <x:v>161.2</x:v>
      </x:c>
      <x:c r="C2" s="169" t="n">
        <x:v>552.7</x:v>
      </x:c>
      <x:c r="D2" s="171" t="n">
        <x:v>0.838942</x:v>
      </x:c>
    </x:row>
    <x:row r="3">
      <x:c r="A3" s="166" t="str">
        <x:v>San Diego</x:v>
      </x:c>
      <x:c r="B3" s="169" t="n">
        <x:v>692.1</x:v>
      </x:c>
      <x:c r="C3" s="169" t="n">
        <x:v>1594.2</x:v>
      </x:c>
      <x:c r="D3" s="171" t="n">
        <x:v>0.90217</x:v>
      </x:c>
    </x:row>
    <x:row r="4">
      <x:c r="A4" s="166" t="str">
        <x:v>Orange</x:v>
      </x:c>
      <x:c r="B4" s="169" t="n">
        <x:v>623.5</x:v>
      </x:c>
      <x:c r="C4" s="169" t="n">
        <x:v>1037.6</x:v>
      </x:c>
      <x:c r="D4" s="171" t="n">
        <x:v>0.858447</x:v>
      </x:c>
    </x:row>
    <x:row r="5">
      <x:c r="A5" s="166" t="str">
        <x:v>Riverside</x:v>
      </x:c>
      <x:c r="B5" s="169" t="n">
        <x:v>536.5</x:v>
      </x:c>
      <x:c r="C5" s="169" t="n">
        <x:v>929.2</x:v>
      </x:c>
      <x:c r="D5" s="171" t="n">
        <x:v>0.885864</x:v>
      </x:c>
    </x:row>
    <x:row r="6">
      <x:c r="A6" s="166" t="str">
        <x:v>San Bernardino</x:v>
      </x:c>
      <x:c r="B6" s="169" t="n">
        <x:v>617.2</x:v>
      </x:c>
      <x:c r="C6" s="169" t="n">
        <x:v>870.3</x:v>
      </x:c>
      <x:c r="D6" s="171" t="n">
        <x:v>0.931242</x:v>
      </x:c>
    </x:row>
    <x:row r="7">
      <x:c r="A7" s="166" t="str">
        <x:v>Sacramento</x:v>
      </x:c>
      <x:c r="B7" s="169" t="n">
        <x:v>911.3</x:v>
      </x:c>
      <x:c r="C7" s="169" t="n">
        <x:v>2356.8</x:v>
      </x:c>
      <x:c r="D7" s="171" t="n">
        <x:v>0.979728</x:v>
      </x:c>
    </x:row>
    <x:row r="8">
      <x:c r="A8" s="166" t="str">
        <x:v>Santa Clara</x:v>
      </x:c>
      <x:c r="B8" s="169" t="n">
        <x:v>1032.5</x:v>
      </x:c>
      <x:c r="C8" s="169" t="n">
        <x:v>1514.4</x:v>
      </x:c>
      <x:c r="D8" s="171" t="n">
        <x:v>0.882842</x:v>
      </x:c>
    </x:row>
    <x:row r="9">
      <x:c r="A9" s="166" t="str">
        <x:v>Alameda</x:v>
      </x:c>
      <x:c r="B9" s="169" t="n">
        <x:v>667.7</x:v>
      </x:c>
      <x:c r="C9" s="169" t="n">
        <x:v>1821.8</x:v>
      </x:c>
      <x:c r="D9" s="171" t="n">
        <x:v>0.95333</x:v>
      </x:c>
    </x:row>
    <x:row r="10">
      <x:c r="A10" s="166" t="str">
        <x:v>Fresno</x:v>
      </x:c>
      <x:c r="B10" s="169" t="n">
        <x:v>2018.2</x:v>
      </x:c>
      <x:c r="C10" s="169" t="n">
        <x:v>3435.7</x:v>
      </x:c>
      <x:c r="D10" s="171" t="n">
        <x:v>0.958581</x:v>
      </x:c>
    </x:row>
    <x:row r="11">
      <x:c r="A11" s="166" t="str">
        <x:v>Contra Costa</x:v>
      </x:c>
      <x:c r="B11" s="169" t="n">
        <x:v>943.8</x:v>
      </x:c>
      <x:c r="C11" s="169" t="n">
        <x:v>2387.6</x:v>
      </x:c>
      <x:c r="D11" s="171" t="n">
        <x:v>0.986506</x:v>
      </x:c>
    </x:row>
    <x:row r="12">
      <x:c r="A12" s="166" t="str">
        <x:v>Kern</x:v>
      </x:c>
      <x:c r="B12" s="169" t="n">
        <x:v>1336.5</x:v>
      </x:c>
      <x:c r="C12" s="169" t="n">
        <x:v>2130.3</x:v>
      </x:c>
      <x:c r="D12" s="171" t="n">
        <x:v>0.738654</x:v>
      </x:c>
    </x:row>
    <x:row r="13">
      <x:c r="A13" s="166" t="str">
        <x:v>Ventura</x:v>
      </x:c>
      <x:c r="B13" s="169" t="n">
        <x:v>1269.3</x:v>
      </x:c>
      <x:c r="C13" s="169" t="n">
        <x:v>1348.2</x:v>
      </x:c>
      <x:c r="D13" s="171" t="n">
        <x:v>0.927321</x:v>
      </x:c>
    </x:row>
    <x:row r="14">
      <x:c r="A14" s="166" t="str">
        <x:v>San Joaquin</x:v>
      </x:c>
      <x:c r="B14" s="169" t="n">
        <x:v>1258.9</x:v>
      </x:c>
      <x:c r="C14" s="169" t="n">
        <x:v>1636.8</x:v>
      </x:c>
      <x:c r="D14" s="171" t="n">
        <x:v>0.974217</x:v>
      </x:c>
    </x:row>
    <x:row r="15">
      <x:c r="A15" s="166" t="str">
        <x:v>San Francisco</x:v>
      </x:c>
      <x:c r="B15" s="169" t="n">
        <x:v>1237.3</x:v>
      </x:c>
      <x:c r="C15" s="169" t="n">
        <x:v>1687</x:v>
      </x:c>
      <x:c r="D15" s="171" t="n">
        <x:v>0.902088</x:v>
      </x:c>
    </x:row>
    <x:row r="16">
      <x:c r="A16" s="166" t="str">
        <x:v>Stanislaus</x:v>
      </x:c>
      <x:c r="B16" s="169" t="n">
        <x:v>2236.2</x:v>
      </x:c>
      <x:c r="C16" s="169" t="n">
        <x:v>2958.4</x:v>
      </x:c>
      <x:c r="D16" s="171" t="n">
        <x:v>0.963586</x:v>
      </x:c>
    </x:row>
    <x:row r="17">
      <x:c r="A17" s="166" t="str">
        <x:v>San Mateo</x:v>
      </x:c>
      <x:c r="B17" s="169" t="n">
        <x:v>1084.3</x:v>
      </x:c>
      <x:c r="C17" s="169" t="n">
        <x:v>1929</x:v>
      </x:c>
      <x:c r="D17" s="171" t="n">
        <x:v>0.946259</x:v>
      </x:c>
    </x:row>
    <x:row r="18">
      <x:c r="A18" s="166" t="str">
        <x:v>Sonoma</x:v>
      </x:c>
      <x:c r="B18" s="169" t="n">
        <x:v>1593.5</x:v>
      </x:c>
      <x:c r="C18" s="169" t="n">
        <x:v>2442.4</x:v>
      </x:c>
      <x:c r="D18" s="171" t="n">
        <x:v>0.948234</x:v>
      </x:c>
    </x:row>
    <x:row r="19">
      <x:c r="A19" s="166" t="str">
        <x:v>Tulare</x:v>
      </x:c>
      <x:c r="B19" s="169" t="n">
        <x:v>3381.6</x:v>
      </x:c>
      <x:c r="C19" s="169" t="n">
        <x:v>3474.4</x:v>
      </x:c>
      <x:c r="D19" s="171" t="n">
        <x:v>0.842643</x:v>
      </x:c>
    </x:row>
    <x:row r="20">
      <x:c r="A20" s="166" t="str">
        <x:v>Monterey</x:v>
      </x:c>
      <x:c r="B20" s="169" t="n">
        <x:v>2483.4</x:v>
      </x:c>
      <x:c r="C20" s="169" t="n">
        <x:v>2503.1</x:v>
      </x:c>
      <x:c r="D20" s="171" t="n">
        <x:v>0.971451</x:v>
      </x:c>
    </x:row>
    <x:row r="21">
      <x:c r="A21" s="166" t="str">
        <x:v>Santa Barbara</x:v>
      </x:c>
      <x:c r="B21" s="169" t="n">
        <x:v>3220.8</x:v>
      </x:c>
      <x:c r="C21" s="169" t="n">
        <x:v>3557.6</x:v>
      </x:c>
      <x:c r="D21" s="171" t="n">
        <x:v>0.897236</x:v>
      </x:c>
    </x:row>
    <x:row r="22">
      <x:c r="A22" s="166" t="str">
        <x:v>Placer</x:v>
      </x:c>
      <x:c r="B22" s="169" t="n">
        <x:v>2253.6</x:v>
      </x:c>
      <x:c r="C22" s="169" t="n">
        <x:v>3691.8</x:v>
      </x:c>
      <x:c r="D22" s="171" t="n">
        <x:v>0.969207</x:v>
      </x:c>
    </x:row>
    <x:row r="23">
      <x:c r="A23" s="166" t="str">
        <x:v>Solano</x:v>
      </x:c>
      <x:c r="B23" s="169" t="n">
        <x:v>1384.1</x:v>
      </x:c>
      <x:c r="C23" s="169" t="n">
        <x:v>2424.4</x:v>
      </x:c>
      <x:c r="D23" s="171" t="n">
        <x:v>0.971865</x:v>
      </x:c>
    </x:row>
    <x:row r="24">
      <x:c r="A24" s="166" t="str">
        <x:v>Butte</x:v>
      </x:c>
      <x:c r="B24" s="169" t="n">
        <x:v>3666.1</x:v>
      </x:c>
      <x:c r="C24" s="169" t="n">
        <x:v>3684.7</x:v>
      </x:c>
      <x:c r="D24" s="171" t="n">
        <x:v>0.979438</x:v>
      </x:c>
    </x:row>
    <x:row r="25">
      <x:c r="A25" s="166" t="str">
        <x:v>Merced</x:v>
      </x:c>
      <x:c r="B25" s="169" t="n">
        <x:v>1954</x:v>
      </x:c>
      <x:c r="C25" s="169" t="n">
        <x:v>2389.8</x:v>
      </x:c>
      <x:c r="D25" s="171" t="n">
        <x:v>0.958431</x:v>
      </x:c>
    </x:row>
    <x:row r="26">
      <x:c r="A26" s="166" t="str">
        <x:v>San Luis Obispo</x:v>
      </x:c>
      <x:c r="B26" s="169" t="n">
        <x:v>1493.4</x:v>
      </x:c>
      <x:c r="C26" s="169" t="n">
        <x:v>2744.2</x:v>
      </x:c>
      <x:c r="D26" s="171" t="n">
        <x:v>0.850728</x:v>
      </x:c>
    </x:row>
    <x:row r="27">
      <x:c r="A27" s="166" t="str">
        <x:v>Shasta</x:v>
      </x:c>
      <x:c r="B27" s="169" t="n">
        <x:v>3647.8</x:v>
      </x:c>
      <x:c r="C27" s="169" t="n">
        <x:v>4128</x:v>
      </x:c>
      <x:c r="D27" s="171" t="n">
        <x:v>0.943786</x:v>
      </x:c>
    </x:row>
    <x:row r="28">
      <x:c r="A28" s="166" t="str">
        <x:v>Santa Cruz</x:v>
      </x:c>
      <x:c r="B28" s="169" t="n">
        <x:v>2624.3</x:v>
      </x:c>
      <x:c r="C28" s="169" t="n">
        <x:v>2731.7</x:v>
      </x:c>
      <x:c r="D28" s="171" t="n">
        <x:v>0.814307</x:v>
      </x:c>
    </x:row>
    <x:row r="29">
      <x:c r="A29" s="166" t="str">
        <x:v>Marin</x:v>
      </x:c>
      <x:c r="B29" s="169" t="n">
        <x:v>2543.1</x:v>
      </x:c>
      <x:c r="C29" s="169" t="n">
        <x:v>2965</x:v>
      </x:c>
      <x:c r="D29" s="171" t="n">
        <x:v>0.970445</x:v>
      </x:c>
    </x:row>
    <x:row r="30">
      <x:c r="A30" s="166" t="str">
        <x:v>Yolo</x:v>
      </x:c>
      <x:c r="B30" s="169" t="n">
        <x:v>1134.4</x:v>
      </x:c>
      <x:c r="C30" s="169" t="n">
        <x:v>2615.2</x:v>
      </x:c>
      <x:c r="D30" s="171" t="n">
        <x:v>0.978955</x:v>
      </x:c>
    </x:row>
    <x:row r="31">
      <x:c r="A31" s="166" t="str">
        <x:v>El Dorado</x:v>
      </x:c>
      <x:c r="B31" s="169" t="n">
        <x:v>1273.3</x:v>
      </x:c>
      <x:c r="C31" s="169" t="n">
        <x:v>1727.8</x:v>
      </x:c>
      <x:c r="D31" s="171" t="n">
        <x:v>0.974186</x:v>
      </x:c>
    </x:row>
    <x:row r="32">
      <x:c r="A32" s="166" t="str">
        <x:v>Imperial</x:v>
      </x:c>
      <x:c r="B32" s="169" t="n">
        <x:v>2412.2</x:v>
      </x:c>
      <x:c r="C32" s="169" t="n">
        <x:v>2462</x:v>
      </x:c>
      <x:c r="D32" s="171" t="n">
        <x:v>0.537508</x:v>
      </x:c>
    </x:row>
    <x:row r="33">
      <x:c r="A33" s="166" t="str">
        <x:v>Madera</x:v>
      </x:c>
      <x:c r="B33" s="169" t="n">
        <x:v>2032.2</x:v>
      </x:c>
      <x:c r="C33" s="169" t="n">
        <x:v>2589.1</x:v>
      </x:c>
      <x:c r="D33" s="171" t="n">
        <x:v>0.965715</x:v>
      </x:c>
    </x:row>
    <x:row r="34">
      <x:c r="A34" s="166" t="str">
        <x:v>Kings</x:v>
      </x:c>
      <x:c r="B34" s="169" t="n">
        <x:v>2990.6</x:v>
      </x:c>
      <x:c r="C34" s="169" t="n">
        <x:v>3535.2</x:v>
      </x:c>
      <x:c r="D34" s="171" t="n">
        <x:v>0.964802</x:v>
      </x:c>
    </x:row>
    <x:row r="35">
      <x:c r="A35" s="166" t="str">
        <x:v>Humboldt</x:v>
      </x:c>
      <x:c r="B35" s="169" t="n">
        <x:v>3752.1</x:v>
      </x:c>
      <x:c r="C35" s="169" t="n">
        <x:v>5078.1</x:v>
      </x:c>
      <x:c r="D35" s="171" t="n">
        <x:v>0.856587</x:v>
      </x:c>
    </x:row>
    <x:row r="36">
      <x:c r="A36" s="166" t="str">
        <x:v>Napa</x:v>
      </x:c>
      <x:c r="B36" s="169" t="n">
        <x:v>2516.4</x:v>
      </x:c>
      <x:c r="C36" s="169" t="n">
        <x:v>3131.2</x:v>
      </x:c>
      <x:c r="D36" s="171" t="n">
        <x:v>0.973628</x:v>
      </x:c>
    </x:row>
    <x:row r="37">
      <x:c r="A37" s="166" t="str">
        <x:v>Sutter</x:v>
      </x:c>
      <x:c r="B37" s="169" t="n">
        <x:v>3786.8</x:v>
      </x:c>
      <x:c r="C37" s="169" t="n">
        <x:v>4034.6</x:v>
      </x:c>
      <x:c r="D37" s="171" t="n">
        <x:v>0.963808</x:v>
      </x:c>
    </x:row>
    <x:row r="38">
      <x:c r="A38" s="166" t="str">
        <x:v>Mendocino</x:v>
      </x:c>
      <x:c r="B38" s="169" t="n">
        <x:v>1644.9</x:v>
      </x:c>
      <x:c r="C38" s="169" t="n">
        <x:v>4555.6</x:v>
      </x:c>
      <x:c r="D38" s="171" t="n">
        <x:v>0.961191</x:v>
      </x:c>
    </x:row>
    <x:row r="39">
      <x:c r="A39" s="166" t="str">
        <x:v>Nevada</x:v>
      </x:c>
      <x:c r="B39" s="169" t="n">
        <x:v>2372.1</x:v>
      </x:c>
      <x:c r="C39" s="169" t="n">
        <x:v>3732.2</x:v>
      </x:c>
      <x:c r="D39" s="171" t="n">
        <x:v>0.8917</x:v>
      </x:c>
    </x:row>
    <x:row r="40">
      <x:c r="A40" s="166" t="str">
        <x:v>Yuba</x:v>
      </x:c>
      <x:c r="B40" s="169" t="n">
        <x:v>3005.9</x:v>
      </x:c>
      <x:c r="C40" s="169" t="n">
        <x:v>3302</x:v>
      </x:c>
      <x:c r="D40" s="171" t="n">
        <x:v>0.972887</x:v>
      </x:c>
    </x:row>
    <x:row r="41">
      <x:c r="A41" s="166" t="str">
        <x:v>Lake</x:v>
      </x:c>
      <x:c r="B41" s="169" t="n">
        <x:v>1146.3</x:v>
      </x:c>
      <x:c r="C41" s="169" t="n">
        <x:v>2215.6</x:v>
      </x:c>
      <x:c r="D41" s="171" t="n">
        <x:v>0.749017</x:v>
      </x:c>
    </x:row>
    <x:row r="42">
      <x:c r="A42" s="166" t="str">
        <x:v>Tehama</x:v>
      </x:c>
      <x:c r="B42" s="169" t="n">
        <x:v>2390.3</x:v>
      </x:c>
      <x:c r="C42" s="169" t="n">
        <x:v>3669.3</x:v>
      </x:c>
      <x:c r="D42" s="171" t="n">
        <x:v>0.962236</x:v>
      </x:c>
    </x:row>
    <x:row r="43">
      <x:c r="A43" s="166" t="str">
        <x:v>Tuolumne</x:v>
      </x:c>
      <x:c r="B43" s="169" t="n">
        <x:v>3160.8</x:v>
      </x:c>
      <x:c r="C43" s="169" t="n">
        <x:v>3532</x:v>
      </x:c>
      <x:c r="D43" s="171" t="n">
        <x:v>0.938423</x:v>
      </x:c>
    </x:row>
    <x:row r="44">
      <x:c r="A44" s="166" t="str">
        <x:v>San Benito</x:v>
      </x:c>
      <x:c r="B44" s="169" t="n">
        <x:v>1947.7</x:v>
      </x:c>
      <x:c r="C44" s="169" t="n">
        <x:v>2046</x:v>
      </x:c>
      <x:c r="D44" s="171" t="n">
        <x:v>0.512737</x:v>
      </x:c>
    </x:row>
    <x:row r="45">
      <x:c r="A45" s="166" t="str">
        <x:v>Calaveras</x:v>
      </x:c>
      <x:c r="B45" s="169" t="n">
        <x:v>856.3</x:v>
      </x:c>
      <x:c r="C45" s="169" t="n">
        <x:v>1894.2</x:v>
      </x:c>
      <x:c r="D45" s="171" t="n">
        <x:v>0.962183</x:v>
      </x:c>
    </x:row>
    <x:row r="46">
      <x:c r="A46" s="166" t="str">
        <x:v>Amador</x:v>
      </x:c>
      <x:c r="B46" s="169" t="n">
        <x:v>1938.7</x:v>
      </x:c>
      <x:c r="C46" s="169" t="n">
        <x:v>4295.4</x:v>
      </x:c>
      <x:c r="D46" s="171" t="n">
        <x:v>0.978478</x:v>
      </x:c>
    </x:row>
    <x:row r="47">
      <x:c r="A47" s="166" t="str">
        <x:v>Glenn</x:v>
      </x:c>
      <x:c r="B47" s="169" t="n">
        <x:v>4904.8</x:v>
      </x:c>
      <x:c r="C47" s="169" t="n">
        <x:v>4947.4</x:v>
      </x:c>
      <x:c r="D47" s="171" t="n">
        <x:v>0.946858</x:v>
      </x:c>
    </x:row>
    <x:row r="48">
      <x:c r="A48" s="166" t="str">
        <x:v>Siskiyou</x:v>
      </x:c>
      <x:c r="B48" s="169" t="n">
        <x:v>2390.1</x:v>
      </x:c>
      <x:c r="C48" s="169" t="n">
        <x:v>3066</x:v>
      </x:c>
      <x:c r="D48" s="171" t="n">
        <x:v>0.544591</x:v>
      </x:c>
    </x:row>
    <x:row r="49">
      <x:c r="A49" s="166" t="str">
        <x:v>Del Norte</x:v>
      </x:c>
      <x:c r="B49" s="169" t="n">
        <x:v>5363.8</x:v>
      </x:c>
      <x:c r="C49" s="169" t="n">
        <x:v>6447</x:v>
      </x:c>
      <x:c r="D49" s="171" t="n">
        <x:v>0.954027</x:v>
      </x:c>
    </x:row>
    <x:row r="50">
      <x:c r="A50" s="166" t="str">
        <x:v>Colusa</x:v>
      </x:c>
      <x:c r="B50" s="169" t="n">
        <x:v>1154.7</x:v>
      </x:c>
      <x:c r="C50" s="169" t="n">
        <x:v>1547</x:v>
      </x:c>
      <x:c r="D50" s="171" t="n">
        <x:v>0.822875</x:v>
      </x:c>
    </x:row>
    <x:row r="51">
      <x:c r="A51" s="166" t="str">
        <x:v>Mariposa</x:v>
      </x:c>
      <x:c r="B51" s="169" t="n">
        <x:v>951.3</x:v>
      </x:c>
      <x:c r="C51" s="169" t="n">
        <x:v>1212.7</x:v>
      </x:c>
      <x:c r="D51" s="171" t="n">
        <x:v>0.756512</x:v>
      </x:c>
    </x:row>
    <x:row r="52">
      <x:c r="A52" s="166" t="str">
        <x:v>Trinity</x:v>
      </x:c>
      <x:c r="B52" s="169" t="n">
        <x:v>1893</x:v>
      </x:c>
      <x:c r="C52" s="169" t="n">
        <x:v>2205.1</x:v>
      </x:c>
      <x:c r="D52" s="171" t="n">
        <x:v>0.778302</x:v>
      </x:c>
    </x:row>
    <x:row r="53">
      <x:c r="A53" s="166" t="str">
        <x:v>Lassen</x:v>
      </x:c>
      <x:c r="B53" s="169" t="n">
        <x:v>4532.2</x:v>
      </x:c>
      <x:c r="C53" s="169" t="n">
        <x:v>4572.3</x:v>
      </x:c>
      <x:c r="D53" s="171" t="n">
        <x:v>0.925984</x:v>
      </x:c>
    </x:row>
    <x:row r="54">
      <x:c r="A54" s="166" t="str">
        <x:v>Inyo</x:v>
      </x:c>
      <x:c r="B54" s="169" t="n">
        <x:v>4333.6</x:v>
      </x:c>
      <x:c r="C54" s="169" t="n">
        <x:v>4347.9</x:v>
      </x:c>
      <x:c r="D54" s="171" t="n">
        <x:v>0.1988</x:v>
      </x:c>
    </x:row>
    <x:row r="55">
      <x:c r="A55" s="166" t="str">
        <x:v>Plumas</x:v>
      </x:c>
      <x:c r="B55" s="169" t="n">
        <x:v>1549.5</x:v>
      </x:c>
      <x:c r="C55" s="169" t="n">
        <x:v>1579</x:v>
      </x:c>
      <x:c r="D55" s="171" t="n">
        <x:v>0.353965</x:v>
      </x:c>
    </x:row>
    <x:row r="56">
      <x:c r="A56" s="166" t="str">
        <x:v>Modoc</x:v>
      </x:c>
      <x:c r="B56" s="169" t="n">
        <x:v>3408.6</x:v>
      </x:c>
      <x:c r="C56" s="169" t="n">
        <x:v>3465.5</x:v>
      </x:c>
      <x:c r="D56" s="171" t="n">
        <x:v>0.317869</x:v>
      </x:c>
    </x:row>
    <x:row r="57">
      <x:c r="A57" s="166" t="str">
        <x:v>Mono</x:v>
      </x:c>
      <x:c r="B57" s="169" t="n">
        <x:v>2219.6</x:v>
      </x:c>
      <x:c r="C57" s="169" t="n">
        <x:v>2258.6</x:v>
      </x:c>
      <x:c r="D57" s="171" t="n">
        <x:v>0.304703</x:v>
      </x:c>
    </x:row>
    <x:row r="58">
      <x:c r="A58" s="166" t="str">
        <x:v>Sierra</x:v>
      </x:c>
      <x:c r="B58" s="169" t="n">
        <x:v>2313.2</x:v>
      </x:c>
      <x:c r="C58" s="169" t="n">
        <x:v>2516.6</x:v>
      </x:c>
      <x:c r="D58" s="171" t="n">
        <x:v>0.437908</x:v>
      </x:c>
    </x:row>
    <x:row r="59">
      <x:c r="A59" s="166" t="str">
        <x:v>Alpine</x:v>
      </x:c>
      <x:c r="B59" s="169" t="n">
        <x:v>2768.2</x:v>
      </x:c>
      <x:c r="C59" s="169" t="n">
        <x:v>2837.4</x:v>
      </x:c>
      <x:c r="D59" s="171" t="n">
        <x:v>0.823529</x:v>
      </x:c>
    </x:row>
  </x:sheetData>
  <x:pageMargins left="0.7" right="0.7" top="0.75" bottom="0.75" header="0.3" footer="0.3"/>
</x:worksheet>
</file>

<file path=xl/worksheets/sheet3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Study and period</x:v>
      </x:c>
      <x:c r="B1" s="168" t="str">
        <x:v>Finding</x:v>
      </x:c>
      <x:c r="C1" s="168" t="str">
        <x:v>Boundary</x:v>
      </x:c>
    </x:row>
    <x:row r="2">
      <x:c r="A2" s="166" t="str">
        <x:v>Melnick GA, Fonkych K. Inquiry. 2016;53:0046958016651555. 2004-2013</x:v>
      </x:c>
      <x:c r="B2" s="166" t="str">
        <x:v>Prices per admission increased 76% across all hospitals. Adjusted prices increased 113% at hospitals in the two largest systems versus 70% at other hospitals; by 2012-2013 the large-system differential was $3,964 (25%).</x:v>
      </x:c>
      <x:c r="C2" s="166" t="str">
        <x:v>One commercial payer, nominal prices, historical period, and observational design; the study does not establish that system membership alone caused the differential.</x:v>
      </x:c>
    </x:row>
    <x:row r="3">
      <x:c r="A3" s="166" t="str">
        <x:v>Zhuang T, Shapiro LM, Baker LC, Kamal RN. Clin Orthop Relat Res. 2023;481(6):1061-1068. March 2021 price files and 2021 CMS quality measures</x:v>
      </x:c>
      <x:c r="B3" s="166" t="str">
        <x:v>Across 18 hospitals, the overall mean negotiated price was $54,500 (SD $23,200); payer-type means ranged from about $20,300 for Medicaid to $78,800 for commercial out-of-network coverage. No tested price-quality correlation met the study's corrected significance threshold.</x:v>
      </x:c>
      <x:c r="C3" s="166" t="str">
        <x:v>Single system, one procedure, posted prices rather than claims-paid amounts, incomplete quality data, and cross-sectional associations.</x:v>
      </x:c>
    </x:row>
    <x:row r="4">
      <x:c r="A4" s="166" t="str">
        <x:v>Brodke DJ, Guo C, Aouad M, Brown TT, Bozic KJ. J Bone Joint Surg Am. 2019;101(24):2212-2218. 2009-2013; reference pricing began January 2011</x:v>
      </x:c>
      <x:c r="B4" s="166" t="str">
        <x:v>Reference pricing was associated with a 19-percentage-point increase in lower-priced hospital selection and a $5,067 reduction in mean insurer payment, while mean patient out-of-pocket payment increased $1,991; most measured quality indicators did not change significantly.</x:v>
      </x:c>
      <x:c r="C4" s="166" t="str">
        <x:v>Employer PPO population, elective joint replacement, observational parallel-trends design, and policy effects are not a statewide hospital price level.</x:v>
      </x:c>
    </x:row>
    <x:row r="5">
      <x:c r="A5" s="166" t="str">
        <x:v>Robinson JC, Brown TT, Whaley C, Finlayson E. JAMA Intern Med. 2015;175(11):1783-1789. 2009-2013; reference payment began January 2012</x:v>
      </x:c>
      <x:c r="B5" s="166" t="str">
        <x:v>Reference payment increased use of low-priced facilities by 17.6 percentage points and reduced adjusted price by 21.0%; CalPERS reported $7.0 million (28%) lower spending over two years, with no statistically significant complication change.</x:v>
      </x:c>
      <x:c r="C5" s="166" t="str">
        <x:v>Includes hospital and nonhospital sites, one purchaser and carrier, outpatient procedure only, and observational policy evaluation.</x:v>
      </x:c>
    </x:row>
    <x:row r="6">
      <x:c r="A6" s="166" t="str">
        <x:v>Farrell KS, Finocchio LJ, Trivedi AN, Mehrotra A. J Gen Intern Med. 2010;25(2):110-114. Post-AB 1045 field experiment published 2010</x:v>
      </x:c>
      <x:c r="B6" s="166" t="str">
        <x:v>Only 28% of hospitals responded. Estimates varied from $3,500-$65,300 for hysterectomy, $2,700-$36,000 for cholecystectomy, and $350-$5,805 for colonoscopy; 75% of estimates exceeded the median California Medicare reimbursement.</x:v>
      </x:c>
      <x:c r="C6" s="166" t="str">
        <x:v>Estimates were often non-comparable, sometimes excluded physician fees, and do not represent negotiated insurer prices or actual paid claims.</x:v>
      </x:c>
    </x:row>
  </x:sheetData>
  <x:pageMargins left="0.7" right="0.7" top="0.75" bottom="0.75" header="0.3" footer="0.3"/>
</x:worksheet>
</file>

<file path=xl/worksheets/sheet3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Condition</x:v>
      </x:c>
      <x:c r="B1" s="168" t="str">
        <x:v>Better</x:v>
      </x:c>
      <x:c r="C1" s="168" t="str">
        <x:v>As expected</x:v>
      </x:c>
      <x:c r="D1" s="168" t="str">
        <x:v>Worse</x:v>
      </x:c>
      <x:c r="E1" s="168" t="str">
        <x:v>Unrated</x:v>
      </x:c>
    </x:row>
    <x:row r="2">
      <x:c r="A2" s="166" t="str">
        <x:v>AMI</x:v>
      </x:c>
      <x:c r="B2" s="169" t="n">
        <x:v>9</x:v>
      </x:c>
      <x:c r="C2" s="169" t="n">
        <x:v>202</x:v>
      </x:c>
      <x:c r="D2" s="169" t="n">
        <x:v>10</x:v>
      </x:c>
      <x:c r="E2" s="169" t="n">
        <x:v>44</x:v>
      </x:c>
    </x:row>
    <x:row r="3">
      <x:c r="A3" s="166" t="str">
        <x:v>Acute Stroke</x:v>
      </x:c>
      <x:c r="B3" s="169" t="n">
        <x:v>18</x:v>
      </x:c>
      <x:c r="C3" s="169" t="n">
        <x:v>200</x:v>
      </x:c>
      <x:c r="D3" s="169" t="n">
        <x:v>21</x:v>
      </x:c>
      <x:c r="E3" s="169" t="n">
        <x:v>26</x:v>
      </x:c>
    </x:row>
    <x:row r="4">
      <x:c r="A4" s="166" t="str">
        <x:v>Carotid Endarterectomy</x:v>
      </x:c>
      <x:c r="B4" s="169" t="n">
        <x:v>0</x:v>
      </x:c>
      <x:c r="C4" s="169" t="n">
        <x:v>122</x:v>
      </x:c>
      <x:c r="D4" s="169" t="n">
        <x:v>1</x:v>
      </x:c>
      <x:c r="E4" s="169" t="n">
        <x:v>142</x:v>
      </x:c>
    </x:row>
    <x:row r="5">
      <x:c r="A5" s="166" t="str">
        <x:v>GI Hemorrhage</x:v>
      </x:c>
      <x:c r="B5" s="169" t="n">
        <x:v>7</x:v>
      </x:c>
      <x:c r="C5" s="169" t="n">
        <x:v>224</x:v>
      </x:c>
      <x:c r="D5" s="169" t="n">
        <x:v>8</x:v>
      </x:c>
      <x:c r="E5" s="169" t="n">
        <x:v>26</x:v>
      </x:c>
    </x:row>
    <x:row r="6">
      <x:c r="A6" s="166" t="str">
        <x:v>Heart Failure</x:v>
      </x:c>
      <x:c r="B6" s="169" t="n">
        <x:v>18</x:v>
      </x:c>
      <x:c r="C6" s="169" t="n">
        <x:v>233</x:v>
      </x:c>
      <x:c r="D6" s="169" t="n">
        <x:v>10</x:v>
      </x:c>
      <x:c r="E6" s="169" t="n">
        <x:v>4</x:v>
      </x:c>
    </x:row>
    <x:row r="7">
      <x:c r="A7" s="166" t="str">
        <x:v>Hip Fracture</x:v>
      </x:c>
      <x:c r="B7" s="169" t="n">
        <x:v>3</x:v>
      </x:c>
      <x:c r="C7" s="169" t="n">
        <x:v>219</x:v>
      </x:c>
      <x:c r="D7" s="169" t="n">
        <x:v>6</x:v>
      </x:c>
      <x:c r="E7" s="169" t="n">
        <x:v>37</x:v>
      </x:c>
    </x:row>
    <x:row r="8">
      <x:c r="A8" s="166" t="str">
        <x:v>PCI</x:v>
      </x:c>
      <x:c r="B8" s="169" t="n">
        <x:v>7</x:v>
      </x:c>
      <x:c r="C8" s="169" t="n">
        <x:v>126</x:v>
      </x:c>
      <x:c r="D8" s="169" t="n">
        <x:v>6</x:v>
      </x:c>
      <x:c r="E8" s="169" t="n">
        <x:v>126</x:v>
      </x:c>
    </x:row>
    <x:row r="9">
      <x:c r="A9" s="166" t="str">
        <x:v>Pancreatic Resection</x:v>
      </x:c>
      <x:c r="B9" s="169" t="n">
        <x:v>0</x:v>
      </x:c>
      <x:c r="C9" s="169" t="n">
        <x:v>68</x:v>
      </x:c>
      <x:c r="D9" s="169" t="n">
        <x:v>2</x:v>
      </x:c>
      <x:c r="E9" s="169" t="n">
        <x:v>195</x:v>
      </x:c>
    </x:row>
    <x:row r="10">
      <x:c r="A10" s="166" t="str">
        <x:v>Pneumonia</x:v>
      </x:c>
      <x:c r="B10" s="169" t="n">
        <x:v>33</x:v>
      </x:c>
      <x:c r="C10" s="169" t="n">
        <x:v>205</x:v>
      </x:c>
      <x:c r="D10" s="169" t="n">
        <x:v>24</x:v>
      </x:c>
      <x:c r="E10" s="169" t="n">
        <x:v>3</x:v>
      </x:c>
    </x:row>
  </x:sheetData>
  <x:pageMargins left="0.7" right="0.7" top="0.75" bottom="0.75" header="0.3" footer="0.3"/>
</x:worksheet>
</file>

<file path=xl/worksheets/sheet3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Measure</x:v>
      </x:c>
      <x:c r="B1" s="168" t="str">
        <x:v>California</x:v>
      </x:c>
      <x:c r="C1" s="168" t="str">
        <x:v>United States</x:v>
      </x:c>
      <x:c r="D1" s="168" t="str">
        <x:v>Hospital n, CA / US</x:v>
      </x:c>
      <x:c r="E1" s="168" t="str">
        <x:v>Unit and period</x:v>
      </x:c>
    </x:row>
    <x:row r="2">
      <x:c r="A2" s="209" t="str">
        <x:v>CMS hospital overall rating</x:v>
      </x:c>
      <x:c r="B2" s="207" t="n">
        <x:v>3.06</x:v>
      </x:c>
      <x:c r="C2" s="207" t="n">
        <x:v>3.16</x:v>
      </x:c>
      <x:c r="D2" s="209" t="str">
        <x:v>257 / 2663</x:v>
      </x:c>
      <x:c r="E2" s="209" t="str">
        <x:v>stars; August 2026 release</x:v>
      </x:c>
    </x:row>
    <x:row r="3">
      <x:c r="A3" s="209" t="str">
        <x:v>Patients who definitely recommend the hospital</x:v>
      </x:c>
      <x:c r="B3" s="210" t="n">
        <x:v>67.76</x:v>
      </x:c>
      <x:c r="C3" s="210" t="n">
        <x:v>69.01</x:v>
      </x:c>
      <x:c r="D3" s="209" t="str">
        <x:v>262 / 2904</x:v>
      </x:c>
      <x:c r="E3" s="209" t="str">
        <x:v>percent; 10/01/2024–09/30/2025</x:v>
      </x:c>
    </x:row>
    <x:row r="4">
      <x:c r="A4" s="209" t="str">
        <x:v>Appropriate care for severe sepsis and septic shock</x:v>
      </x:c>
      <x:c r="B4" s="210" t="n">
        <x:v>68.76</x:v>
      </x:c>
      <x:c r="C4" s="210" t="n">
        <x:v>63.59</x:v>
      </x:c>
      <x:c r="D4" s="209" t="str">
        <x:v>260 / 2750</x:v>
      </x:c>
      <x:c r="E4" s="209" t="str">
        <x:v>percent; 10/01/2024–09/30/2025</x:v>
      </x:c>
    </x:row>
    <x:row r="5">
      <x:c r="A5" s="209" t="str">
        <x:v>ED median minutes before leaving, excluding transfers and psychiatric/mental-health patients</x:v>
      </x:c>
      <x:c r="B5" s="169" t="n">
        <x:v>183</x:v>
      </x:c>
      <x:c r="C5" s="169" t="n">
        <x:v>170</x:v>
      </x:c>
      <x:c r="D5" s="209" t="str">
        <x:v>225 / 2797</x:v>
      </x:c>
      <x:c r="E5" s="209" t="str">
        <x:v>minutes; 10/01/2024–09/30/2025</x:v>
      </x:c>
    </x:row>
  </x:sheetData>
  <x:pageMargins left="0.7" right="0.7" top="0.75" bottom="0.75" header="0.3" footer="0.3"/>
</x:worksheet>
</file>

<file path=xl/worksheets/sheet3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Measure</x:v>
      </x:c>
      <x:c r="B1" s="168" t="str">
        <x:v>California</x:v>
      </x:c>
      <x:c r="C1" s="168" t="str">
        <x:v>United States</x:v>
      </x:c>
      <x:c r="D1" s="168" t="str">
        <x:v>Comparability</x:v>
      </x:c>
    </x:row>
    <x:row r="2">
      <x:c r="A2" s="209" t="str">
        <x:v>Staffed beds per reporting hospital</x:v>
      </x:c>
      <x:c r="B2" s="207" t="n">
        <x:v>156.61</x:v>
      </x:c>
      <x:c r="C2" s="207" t="n">
        <x:v>151.4</x:v>
      </x:c>
      <x:c r="D2" s="209" t="str">
        <x:v>aligned concept; different hospital populations; beds per hospital</x:v>
      </x:c>
    </x:row>
    <x:row r="3">
      <x:c r="A3" s="209" t="str">
        <x:v>Annual inpatient admissions or discharges per hospital</x:v>
      </x:c>
      <x:c r="B3" s="207" t="n">
        <x:v>9283.31</x:v>
      </x:c>
      <x:c r="C3" s="207" t="n">
        <x:v>6552.18</x:v>
      </x:c>
      <x:c r="D3" s="209" t="str">
        <x:v>contextual only; events per hospital</x:v>
      </x:c>
    </x:row>
    <x:row r="4">
      <x:c r="A4" s="209" t="str">
        <x:v>Nonprofit hospital share</x:v>
      </x:c>
      <x:c r="B4" s="171" t="n">
        <x:v>0.568562</x:v>
      </x:c>
      <x:c r="C4" s="171" t="n">
        <x:v>0.582699</x:v>
      </x:c>
      <x:c r="D4" s="209" t="str">
        <x:v>aligned ownership grouping; different hospital populations; share of hospitals</x:v>
      </x:c>
    </x:row>
    <x:row r="5">
      <x:c r="A5" s="209" t="str">
        <x:v>Investor-owned hospital share</x:v>
      </x:c>
      <x:c r="B5" s="171" t="n">
        <x:v>0.264214</x:v>
      </x:c>
      <x:c r="C5" s="171" t="n">
        <x:v>0.239016</x:v>
      </x:c>
      <x:c r="D5" s="209" t="str">
        <x:v>aligned ownership grouping; different hospital populations; share of hospitals</x:v>
      </x:c>
    </x:row>
    <x:row r="6">
      <x:c r="A6" s="209" t="str">
        <x:v>State or local public hospital share</x:v>
      </x:c>
      <x:c r="B6" s="171" t="n">
        <x:v>0.167224</x:v>
      </x:c>
      <x:c r="C6" s="171" t="n">
        <x:v>0.178285</x:v>
      </x:c>
      <x:c r="D6" s="209" t="str">
        <x:v>aligned ownership grouping; different hospital populations; share of hospitals</x:v>
      </x:c>
    </x:row>
    <x:row r="7">
      <x:c r="A7" s="209" t="str">
        <x:v>Hospitals linked to a health system</x:v>
      </x:c>
      <x:c r="B7" s="171" t="n">
        <x:v>0.762542</x:v>
      </x:c>
      <x:c r="C7" s="171" t="n">
        <x:v>0.696544</x:v>
      </x:c>
      <x:c r="D7" s="209" t="str">
        <x:v>contextual only; share of hospitals</x:v>
      </x:c>
    </x:row>
    <x:row r="8">
      <x:c r="A8" s="209" t="str">
        <x:v>2023-2024 hospital spending or operating-revenue growth</x:v>
      </x:c>
      <x:c r="B8" s="207" t="n">
        <x:v>0.079048</x:v>
      </x:c>
      <x:c r="C8" s="207" t="n">
        <x:v>0.089</x:v>
      </x:c>
      <x:c r="D8" s="209" t="str">
        <x:v>contextual only; annual percent change</x:v>
      </x:c>
    </x:row>
  </x:sheetData>
  <x:pageMargins left="0.7" right="0.7" top="0.75" bottom="0.75" header="0.3" footer="0.3"/>
</x:worksheet>
</file>

<file path=xl/worksheets/sheet3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2026 small-grant award determination</x:v>
      </x:c>
      <x:c r="B1" s="168" t="str">
        <x:v>USD millions</x:v>
      </x:c>
    </x:row>
    <x:row r="2">
      <x:c r="A2" s="166" t="str">
        <x:v>Southern Inyo Healthcare District</x:v>
      </x:c>
      <x:c r="B2" s="207" t="n">
        <x:v>0.4</x:v>
      </x:c>
    </x:row>
    <x:row r="3">
      <x:c r="A3" s="166" t="str">
        <x:v>Palo Verde Hospital</x:v>
      </x:c>
      <x:c r="B3" s="207" t="n">
        <x:v>3</x:v>
      </x:c>
    </x:row>
    <x:row r="4">
      <x:c r="A4" s="166" t="str">
        <x:v>Watsonville Community Hospital</x:v>
      </x:c>
      <x:c r="B4" s="207" t="n">
        <x:v>10.6</x:v>
      </x:c>
    </x:row>
    <x:row r="5">
      <x:c r="A5" s="166" t="str">
        <x:v>El Centro Regional Medical Center</x:v>
      </x:c>
      <x:c r="B5" s="207" t="n">
        <x:v>11</x:v>
      </x:c>
    </x:row>
  </x:sheetData>
  <x:pageMargins left="0.7" right="0.7" top="0.75" bottom="0.75" header="0.3" footer="0.3"/>
</x:worksheet>
</file>

<file path=xl/worksheets/sheet3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Illustrative cut to 2024 Medi-Cal revenue</x:v>
      </x:c>
      <x:c r="B1" s="168" t="str">
        <x:v>USD billions</x:v>
      </x:c>
    </x:row>
    <x:row r="2">
      <x:c r="A2" s="166" t="str">
        <x:v>1% of Medi-Cal revenue</x:v>
      </x:c>
      <x:c r="B2" s="207" t="n">
        <x:v>0.44304434123</x:v>
      </x:c>
    </x:row>
    <x:row r="3">
      <x:c r="A3" s="166" t="str">
        <x:v>3% of Medi-Cal revenue</x:v>
      </x:c>
      <x:c r="B3" s="207" t="n">
        <x:v>1.32913302369</x:v>
      </x:c>
    </x:row>
    <x:row r="4">
      <x:c r="A4" s="166" t="str">
        <x:v>5% of Medi-Cal revenue</x:v>
      </x:c>
      <x:c r="B4" s="207" t="n">
        <x:v>2.21522170615</x:v>
      </x:c>
    </x:row>
  </x:sheetData>
  <x:pageMargins left="0.7" right="0.7" top="0.75" bottom="0.75" header="0.3" footer="0.3"/>
</x:worksheet>
</file>

<file path=xl/worksheets/sheet39.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HCAI control</x:v>
      </x:c>
      <x:c r="B1" s="168" t="str">
        <x:v>Hospitals</x:v>
      </x:c>
      <x:c r="C1" s="168" t="str">
        <x:v>With operating loss</x:v>
      </x:c>
      <x:c r="D1" s="168" t="str">
        <x:v>Operating loss share</x:v>
      </x:c>
      <x:c r="E1" s="168" t="str">
        <x:v>ED visits at loss hospitals</x:v>
      </x:c>
    </x:row>
    <x:row r="2">
      <x:c r="A2" s="166" t="str">
        <x:v>City/County</x:v>
      </x:c>
      <x:c r="B2" s="169" t="n">
        <x:f>COUNTIF('Facility inputs'!$E$2:$E$300,A2)</x:f>
        <x:v>17</x:v>
      </x:c>
      <x:c r="C2" s="169" t="n">
        <x:f>SUMIF('Facility inputs'!$E$2:$E$300,A2,'Facility inputs'!$T$2:$T$300)</x:f>
        <x:v>13</x:v>
      </x:c>
      <x:c r="D2" s="171" t="n">
        <x:f>IF(B2&gt;0,C2/B2,"")</x:f>
        <x:v>0.7647058823529411</x:v>
      </x:c>
      <x:c r="E2" s="169" t="n">
        <x:f>SUMIFS('Facility inputs'!$P$2:$P$300,'Facility inputs'!$E$2:$E$300,A2,'Facility inputs'!$T$2:$T$300,1)</x:f>
        <x:v>975444</x:v>
      </x:c>
    </x:row>
    <x:row r="3">
      <x:c r="A3" s="166" t="str">
        <x:v>District</x:v>
      </x:c>
      <x:c r="B3" s="169" t="n">
        <x:f>COUNTIF('Facility inputs'!$E$2:$E$300,A3)</x:f>
        <x:v>33</x:v>
      </x:c>
      <x:c r="C3" s="169" t="n">
        <x:f>SUMIF('Facility inputs'!$E$2:$E$300,A3,'Facility inputs'!$T$2:$T$300)</x:f>
        <x:v>19</x:v>
      </x:c>
      <x:c r="D3" s="171" t="n">
        <x:f>IF(B3&gt;0,C3/B3,"")</x:f>
        <x:v>0.5757575757575758</x:v>
      </x:c>
      <x:c r="E3" s="169" t="n">
        <x:f>SUMIFS('Facility inputs'!$P$2:$P$300,'Facility inputs'!$E$2:$E$300,A3,'Facility inputs'!$T$2:$T$300,1)</x:f>
        <x:v>569899</x:v>
      </x:c>
    </x:row>
    <x:row r="4">
      <x:c r="A4" s="166" t="str">
        <x:v>Investor</x:v>
      </x:c>
      <x:c r="B4" s="169" t="n">
        <x:f>COUNTIF('Facility inputs'!$E$2:$E$300,A4)</x:f>
        <x:v>79</x:v>
      </x:c>
      <x:c r="C4" s="169" t="n">
        <x:f>SUMIF('Facility inputs'!$E$2:$E$300,A4,'Facility inputs'!$T$2:$T$300)</x:f>
        <x:v>37</x:v>
      </x:c>
      <x:c r="D4" s="171" t="n">
        <x:f>IF(B4&gt;0,C4/B4,"")</x:f>
        <x:v>0.46835443037974683</x:v>
      </x:c>
      <x:c r="E4" s="169" t="n">
        <x:f>SUMIFS('Facility inputs'!$P$2:$P$300,'Facility inputs'!$E$2:$E$300,A4,'Facility inputs'!$T$2:$T$300,1)</x:f>
        <x:v>901148</x:v>
      </x:c>
    </x:row>
    <x:row r="5">
      <x:c r="A5" s="166" t="str">
        <x:v>Non-Profit</x:v>
      </x:c>
      <x:c r="B5" s="169" t="n">
        <x:f>COUNTIF('Facility inputs'!$E$2:$E$300,A5)</x:f>
        <x:v>170</x:v>
      </x:c>
      <x:c r="C5" s="169" t="n">
        <x:f>SUMIF('Facility inputs'!$E$2:$E$300,A5,'Facility inputs'!$T$2:$T$300)</x:f>
        <x:v>72</x:v>
      </x:c>
      <x:c r="D5" s="171" t="n">
        <x:f>IF(B5&gt;0,C5/B5,"")</x:f>
        <x:v>0.4235294117647059</x:v>
      </x:c>
      <x:c r="E5" s="169" t="n">
        <x:f>SUMIFS('Facility inputs'!$P$2:$P$300,'Facility inputs'!$E$2:$E$300,A5,'Facility inputs'!$T$2:$T$300,1)</x:f>
        <x:v>3168496</x:v>
      </x:c>
    </x:row>
  </x:sheetData>
  <x:pageMargins left="0.7" right="0.7" top="0.75" bottom="0.75" header="0.3" footer="0.3"/>
</x:worksheet>
</file>

<file path=xl/worksheets/sheet40.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Medi-Cal revenue share</x:v>
      </x:c>
      <x:c r="B1" s="168" t="str">
        <x:v>Hospitals</x:v>
      </x:c>
      <x:c r="C1" s="168" t="str">
        <x:v>With operating loss</x:v>
      </x:c>
      <x:c r="D1" s="168" t="str">
        <x:v>Operating margin</x:v>
      </x:c>
      <x:c r="E1" s="168" t="str">
        <x:v>ED visits</x:v>
      </x:c>
      <x:c r="J1" t="str">
        <x:v>Editable numerator</x:v>
      </x:c>
      <x:c r="K1" t="str">
        <x:v>Editable denominator</x:v>
      </x:c>
      <x:c r="L1" t="str">
        <x:v>Paired observations</x:v>
      </x:c>
    </x:row>
    <x:row r="2">
      <x:c r="A2" s="166" t="str">
        <x:v>Less than 25%</x:v>
      </x:c>
      <x:c r="B2" s="169" t="n">
        <x:f>COUNTIF('Facility inputs'!$U$2:$U$300,1)</x:f>
        <x:v>124</x:v>
      </x:c>
      <x:c r="C2" s="169" t="n">
        <x:f>SUMIF('Facility inputs'!$U$2:$U$300,1,'Facility inputs'!$T$2:$T$300)</x:f>
        <x:v>51</x:v>
      </x:c>
      <x:c r="D2" s="171" t="n">
        <x:f>IF(K2&gt;0,J2/K2,"")</x:f>
        <x:v>0.04260547540684516</x:v>
      </x:c>
      <x:c r="E2" s="169" t="n">
        <x:f>SUMIF('Facility inputs'!$U$2:$U$300,1,'Facility inputs'!$P$2:$P$300)</x:f>
        <x:v>5457753</x:v>
      </x:c>
      <x:c r="J2" t="n">
        <x:f>SUMIF('Facility inputs'!$U$2:$U$300,1,'Facility inputs'!$N$2:$N$300)</x:f>
        <x:v>3228612454</x:v>
      </x:c>
      <x:c r="K2" t="n">
        <x:f>SUMIF('Facility inputs'!$U$2:$U$300,1,'Facility inputs'!$L$2:$L$300)</x:f>
        <x:v>75779284779</x:v>
      </x:c>
      <x:c r="L2" t="n">
        <x:f>B2</x:f>
        <x:v>124</x:v>
      </x:c>
    </x:row>
    <x:row r="3">
      <x:c r="A3" s="166" t="str">
        <x:v>25% to less than 50%</x:v>
      </x:c>
      <x:c r="B3" s="169" t="n">
        <x:f>COUNTIF('Facility inputs'!$U$2:$U$300,2)</x:f>
        <x:v>114</x:v>
      </x:c>
      <x:c r="C3" s="169" t="n">
        <x:f>SUMIF('Facility inputs'!$U$2:$U$300,2,'Facility inputs'!$T$2:$T$300)</x:f>
        <x:v>51</x:v>
      </x:c>
      <x:c r="D3" s="171" t="n">
        <x:f>IF(K3&gt;0,J3/K3,"")</x:f>
        <x:v>0.026431969711642786</x:v>
      </x:c>
      <x:c r="E3" s="169" t="n">
        <x:f>SUMIF('Facility inputs'!$U$2:$U$300,2,'Facility inputs'!$P$2:$P$300)</x:f>
        <x:v>5359546</x:v>
      </x:c>
      <x:c r="J3" t="n">
        <x:f>SUMIF('Facility inputs'!$U$2:$U$300,2,'Facility inputs'!$N$2:$N$300)</x:f>
        <x:v>1284366175</x:v>
      </x:c>
      <x:c r="K3" t="n">
        <x:f>SUMIF('Facility inputs'!$U$2:$U$300,2,'Facility inputs'!$L$2:$L$300)</x:f>
        <x:v>48591390994</x:v>
      </x:c>
      <x:c r="L3" t="n">
        <x:f>B3</x:f>
        <x:v>114</x:v>
      </x:c>
    </x:row>
    <x:row r="4">
      <x:c r="A4" s="166" t="str">
        <x:v>50% or more</x:v>
      </x:c>
      <x:c r="B4" s="169" t="n">
        <x:f>COUNTIF('Facility inputs'!$U$2:$U$300,3)</x:f>
        <x:v>61</x:v>
      </x:c>
      <x:c r="C4" s="169" t="n">
        <x:f>SUMIF('Facility inputs'!$U$2:$U$300,3,'Facility inputs'!$T$2:$T$300)</x:f>
        <x:v>39</x:v>
      </x:c>
      <x:c r="D4" s="171" t="n">
        <x:f>IF(K4&gt;0,J4/K4,"")</x:f>
        <x:v>-0.0729585180212359</x:v>
      </x:c>
      <x:c r="E4" s="169" t="n">
        <x:f>SUMIF('Facility inputs'!$U$2:$U$300,3,'Facility inputs'!$P$2:$P$300)</x:f>
        <x:v>2583609</x:v>
      </x:c>
      <x:c r="J4" t="n">
        <x:f>SUMIF('Facility inputs'!$U$2:$U$300,3,'Facility inputs'!$N$2:$N$300)</x:f>
        <x:v>-1906935253</x:v>
      </x:c>
      <x:c r="K4" t="n">
        <x:f>SUMIF('Facility inputs'!$U$2:$U$300,3,'Facility inputs'!$L$2:$L$300)</x:f>
        <x:v>26137253123</x:v>
      </x:c>
      <x:c r="L4" t="n">
        <x:f>B4</x:f>
        <x:v>61</x:v>
      </x:c>
    </x:row>
  </x:sheetData>
  <x:pageMargins left="0.7" right="0.7" top="0.75" bottom="0.75" header="0.3" footer="0.3"/>
</x:worksheet>
</file>

<file path=xl/worksheets/sheet4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Cohort</x:v>
      </x:c>
      <x:c r="B1" s="168" t="str">
        <x:v>Hospitals</x:v>
      </x:c>
      <x:c r="C1" s="168" t="str">
        <x:v>Occupancy</x:v>
      </x:c>
      <x:c r="D1" s="168" t="str">
        <x:v>Operating margin</x:v>
      </x:c>
      <x:c r="E1" s="168" t="str">
        <x:v>Cost per adjusted discharge</x:v>
      </x:c>
    </x:row>
    <x:row r="2">
      <x:c r="A2" s="166" t="str">
        <x:v>All comparable hospitals</x:v>
      </x:c>
      <x:c r="B2" s="169" t="n">
        <x:v>299</x:v>
      </x:c>
      <x:c r="C2" s="171" t="n">
        <x:v>0.6503773513417611</x:v>
      </x:c>
      <x:c r="D2" s="171" t="n">
        <x:v>0.017314990612891625</x:v>
      </x:c>
      <x:c r="E2" s="205" t="n">
        <x:v>29733.7223366269</x:v>
      </x:c>
    </x:row>
    <x:row r="3">
      <x:c r="A3" s="166" t="str">
        <x:v>Standard reporting periods only</x:v>
      </x:c>
      <x:c r="B3" s="169" t="n">
        <x:v>292</x:v>
      </x:c>
      <x:c r="C3" s="171" t="n">
        <x:v>0.6529308701873214</x:v>
      </x:c>
      <x:c r="D3" s="171" t="n">
        <x:v>0.018689101239195614</x:v>
      </x:c>
      <x:c r="E3" s="205" t="n">
        <x:v>29702.674991264437</x:v>
      </x:c>
    </x:row>
  </x:sheetData>
  <x:pageMargins left="0.7" right="0.7" top="0.75" bottom="0.75" header="0.3" footer="0.3"/>
</x:worksheet>
</file>

<file path=xl/worksheets/sheet4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ID</x:v>
      </x:c>
      <x:c r="B1" s="168" t="str">
        <x:v>Title</x:v>
      </x:c>
      <x:c r="C1" s="168" t="str">
        <x:v>URL</x:v>
      </x:c>
    </x:row>
    <x:row r="2">
      <x:c r="A2" s="166" t="str">
        <x:v>hcai</x:v>
      </x:c>
      <x:c r="B2" s="166" t="str">
        <x:v>HCAI Hospital Annual Selected File, calendar year 2024 (April 2026 extract)</x:v>
      </x:c>
      <x:c r="C2" s="166" t="str">
        <x:v>https://data.chhs.ca.gov/dataset/hospital-annual-financial-data-selected-data-pivot-tables</x:v>
      </x:c>
    </x:row>
    <x:row r="3">
      <x:c r="A3" s="166" t="str">
        <x:v>history</x:v>
      </x:c>
      <x:c r="B3" s="166" t="str">
        <x:v>HCAI Hospital Annual Selected Files, 2012–2024; each year’s comparable GAC cohort</x:v>
      </x:c>
      <x:c r="C3" s="166" t="str">
        <x:v>https://data.chhs.ca.gov/dataset/hospital-annual-financial-data-selected-data-pivot-tables</x:v>
      </x:c>
    </x:row>
    <x:row r="4">
      <x:c r="A4" s="166" t="str">
        <x:v>market</x:v>
      </x:c>
      <x:c r="B4" s="166" t="str">
        <x:v>HCAI Patient Origin and Market Share, 2024</x:v>
      </x:c>
      <x:c r="C4" s="166" t="str">
        <x:v>https://data.chhs.ca.gov/dataset/patient-origin-market-share-pivot-profile-inpatient-emergency-department-and-ambulatory-surgery</x:v>
      </x:c>
    </x:row>
    <x:row r="5">
      <x:c r="A5" s="166" t="str">
        <x:v>ahrq</x:v>
      </x:c>
      <x:c r="B5" s="166" t="str">
        <x:v>AHRQ Compendium of U.S. Health Systems, 2023 hospital linkage</x:v>
      </x:c>
      <x:c r="C5" s="166" t="str">
        <x:v>https://www.ahrq.gov/chsp/data-resources/compendium-2023.html</x:v>
      </x:c>
    </x:row>
    <x:row r="6">
      <x:c r="A6" s="166" t="str">
        <x:v>cms</x:v>
      </x:c>
      <x:c r="B6" s="166" t="str">
        <x:v>CMS Hospital General Information, HCAHPS and Timely and Effective Care, August 2026 snapshots</x:v>
      </x:c>
      <x:c r="C6" s="166" t="str">
        <x:v>https://data.cms.gov/provider-data/topics/hospitals</x:v>
      </x:c>
    </x:row>
    <x:row r="7">
      <x:c r="A7" s="166" t="str">
        <x:v>imi</x:v>
      </x:c>
      <x:c r="B7" s="166" t="str">
        <x:v>HCAI Inpatient Mortality Indicators, 2024 hospital-condition observations</x:v>
      </x:c>
      <x:c r="C7" s="166" t="str">
        <x:v>https://hcai.ca.gov/data-and-reports/healthcare-quality/inpatient-mortality-indicators/</x:v>
      </x:c>
    </x:row>
    <x:row r="8">
      <x:c r="A8" s="166" t="str">
        <x:v>ohca</x:v>
      </x:c>
      <x:c r="B8" s="166" t="str">
        <x:v>HCAI OHCA Hospital Measurement Combined Dataset, 2022–2023</x:v>
      </x:c>
      <x:c r="C8" s="166" t="str">
        <x:v>https://hcai.ca.gov/document/hospital-measurement-combined-dataset-2022-2023/</x:v>
      </x:c>
    </x:row>
    <x:row r="9">
      <x:c r="A9" s="166" t="str">
        <x:v>aha</x:v>
      </x:c>
      <x:c r="B9" s="166" t="str">
        <x:v>AHA Fast Facts on U.S. Hospitals, 2026 (2024 survey)</x:v>
      </x:c>
      <x:c r="C9" s="166" t="str">
        <x:v>https://www.aha.org/statistics/fast-facts-us-hospitals</x:v>
      </x:c>
    </x:row>
    <x:row r="10">
      <x:c r="A10" s="166" t="str">
        <x:v>nhe</x:v>
      </x:c>
      <x:c r="B10" s="166" t="str">
        <x:v>CMS National Health Expenditure Accounts, 2024</x:v>
      </x:c>
      <x:c r="C10" s="166" t="str">
        <x:v>https://www.cms.gov/data-research/statistics-trends-and-reports/national-health-expenditure-data/nhe-fact-sheet</x:v>
      </x:c>
    </x:row>
    <x:row r="11">
      <x:c r="A11" s="166" t="str">
        <x:v>subsidy</x:v>
      </x:c>
      <x:c r="B11" s="166" t="str">
        <x:v>HCAI Distressed Hospital Funding Programs, rechecked September 26, 2026</x:v>
      </x:c>
      <x:c r="C11" s="166" t="str">
        <x:v>https://hcai.ca.gov/facilities/health-facility-financing/distressed-hospital-loan-program/</x:v>
      </x:c>
    </x:row>
    <x:row r="12">
      <x:c r="A12" s="166" t="str">
        <x:v>policy</x:v>
      </x:c>
      <x:c r="B12" s="166" t="str">
        <x:v>DHCS Medi-Cal Financing and Federal Register rule status, rechecked September 26, 2026</x:v>
      </x:c>
      <x:c r="C12" s="166" t="str">
        <x:v>https://www.dhcs.ca.gov/financing/</x:v>
      </x:c>
    </x:row>
    <x:row r="13">
      <x:c r="A13" s="166" t="str">
        <x:v>admissions</x:v>
      </x:c>
      <x:c r="B13" s="166" t="str">
        <x:v>HCAI SIERA hospital annual disclosure reports, 2024 periods (revised versions)</x:v>
      </x:c>
      <x:c r="C13" s="166" t="str">
        <x:v>https://reports.siera.hcai.ca.gov/</x:v>
      </x:c>
    </x:row>
    <x:row r="14">
      <x:c r="A14" s="166" t="str">
        <x:v>manual</x:v>
      </x:c>
      <x:c r="B14" s="166" t="str">
        <x:v>HCAI Accounting Manual, Chapter 7000, page 18 admissions unit</x:v>
      </x:c>
      <x:c r="C14" s="166" t="str">
        <x:v>https://hcai.ca.gov/document/chpt7000/</x:v>
      </x:c>
    </x:row>
    <x:row r="15">
      <x:c r="A15" s="166" t="str">
        <x:v>uci</x:v>
      </x:c>
      <x:c r="B15" s="166" t="str">
        <x:v>UCI Health–Tenet (four hospitals) ownership change, closed March 27, 2024</x:v>
      </x:c>
      <x:c r="C15" s="166" t="str">
        <x:v>https://www.ucihealth.org/patients-and-visitors/new-uci-health-patients</x:v>
      </x:c>
    </x:row>
    <x:row r="16">
      <x:c r="A16" s="166" t="str">
        <x:v>own-2024-03-28</x:v>
      </x:c>
      <x:c r="B16" s="166" t="str">
        <x:v>UCLA Health–West Hills ownership change, closed March 28, 2024</x:v>
      </x:c>
      <x:c r="C16" s="166" t="str">
        <x:v>https://www.uclahealth.org/news/release/WestValley2024</x:v>
      </x:c>
    </x:row>
    <x:row r="17">
      <x:c r="A17" s="166" t="str">
        <x:v>own-2024-08-01</x:v>
      </x:c>
      <x:c r="B17" s="166" t="str">
        <x:v>UCSF Health–Saint Francis and St. Mary’s ownership change, closed August 1, 2024</x:v>
      </x:c>
      <x:c r="C17" s="166" t="str">
        <x:v>https://www.ucsf.edu/news/2024/07/428161/ucsf-health-welcomes-st-marys-and-saint-francis-hospitals</x:v>
      </x:c>
    </x:row>
    <x:row r="18">
      <x:c r="A18" s="166" t="str">
        <x:v>own-2024-12-31</x:v>
      </x:c>
      <x:c r="B18" s="166" t="str">
        <x:v>Rady Children’s–CHOC merger ownership change, closed December 31, 2024</x:v>
      </x:c>
      <x:c r="C18" s="166" t="str">
        <x:v>https://inside.choc.org/choc-and-rady-merger/</x:v>
      </x:c>
    </x:row>
    <x:row r="19">
      <x:c r="A19" s="166" t="str">
        <x:v>study1</x:v>
      </x:c>
      <x:c r="B19" s="166" t="str">
        <x:v>Melnick GA, Fonkych K. Inquiry. 2016;53:0046958016651555.</x:v>
      </x:c>
      <x:c r="C19" s="166" t="str">
        <x:v>https://pmc.ncbi.nlm.nih.gov/articles/PMC5798729/</x:v>
      </x:c>
    </x:row>
    <x:row r="20">
      <x:c r="A20" s="166" t="str">
        <x:v>study2</x:v>
      </x:c>
      <x:c r="B20" s="166" t="str">
        <x:v>Zhuang T, Shapiro LM, Baker LC, Kamal RN. Clin Orthop Relat Res. 2023;481(6):1061-1068.</x:v>
      </x:c>
      <x:c r="C20" s="166" t="str">
        <x:v>https://pmc.ncbi.nlm.nih.gov/articles/PMC10194750/</x:v>
      </x:c>
    </x:row>
    <x:row r="21">
      <x:c r="A21" s="166" t="str">
        <x:v>study3</x:v>
      </x:c>
      <x:c r="B21" s="166" t="str">
        <x:v>Brodke DJ, Guo C, Aouad M, Brown TT, Bozic KJ. J Bone Joint Surg Am. 2019;101(24):2212-2218.</x:v>
      </x:c>
      <x:c r="C21" s="166" t="str">
        <x:v>https://pmc.ncbi.nlm.nih.gov/articles/PMC10799682/</x:v>
      </x:c>
    </x:row>
    <x:row r="22">
      <x:c r="A22" s="166" t="str">
        <x:v>study4</x:v>
      </x:c>
      <x:c r="B22" s="166" t="str">
        <x:v>Robinson JC, Brown TT, Whaley C, Finlayson E. JAMA Intern Med. 2015;175(11):1783-1789.</x:v>
      </x:c>
      <x:c r="C22" s="166" t="str">
        <x:v>https://pmc.ncbi.nlm.nih.gov/articles/PMC10799681/</x:v>
      </x:c>
    </x:row>
    <x:row r="23">
      <x:c r="A23" s="166" t="str">
        <x:v>study5</x:v>
      </x:c>
      <x:c r="B23" s="166" t="str">
        <x:v>Farrell KS, Finocchio LJ, Trivedi AN, Mehrotra A. J Gen Intern Med. 2010;25(2):110-114.</x:v>
      </x:c>
      <x:c r="C23" s="166" t="str">
        <x:v>https://pmc.ncbi.nlm.nih.gov/articles/PMC2837489/</x:v>
      </x:c>
    </x:row>
  </x:sheetData>
  <x:pageMargins left="0.7" right="0.7" top="0.75" bottom="0.75" header="0.3" footer="0.3"/>
</x:worksheet>
</file>

<file path=xl/worksheets/sheet4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50"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s>
  <x:sheetData>
    <x:row r="1" ht="32" customHeight="1">
      <x:c r="A1" s="168" t="str">
        <x:v>Metric</x:v>
      </x:c>
      <x:c r="B1" s="168" t="str">
        <x:v>Unit</x:v>
      </x:c>
      <x:c r="C1" s="168" t="str">
        <x:v>Definition</x:v>
      </x:c>
      <x:c r="D1" s="168" t="str">
        <x:v>Formula</x:v>
      </x:c>
      <x:c r="E1" s="168" t="str">
        <x:v>Caveat</x:v>
      </x:c>
    </x:row>
    <x:row r="2">
      <x:c r="A2" s="166" t="str">
        <x:v>Licensed beds</x:v>
      </x:c>
      <x:c r="B2" s="166" t="str">
        <x:v>beds</x:v>
      </x:c>
      <x:c r="C2" s="166" t="str">
        <x:v>Beds licensed for use, excluding nursery bassinets.</x:v>
      </x:c>
      <x:c r="D2" s="166" t="str"/>
      <x:c r="E2" s="166" t="str"/>
    </x:row>
    <x:row r="3">
      <x:c r="A3" s="166" t="str">
        <x:v>Patient days</x:v>
      </x:c>
      <x:c r="B3" s="166" t="str">
        <x:v>days</x:v>
      </x:c>
      <x:c r="C3" s="166" t="str">
        <x:v>Census days for formally admitted patients; nursery and purchased inpatient days are excluded.</x:v>
      </x:c>
      <x:c r="D3" s="166" t="str"/>
      <x:c r="E3" s="166" t="str"/>
    </x:row>
    <x:row r="4">
      <x:c r="A4" s="166" t="str">
        <x:v>Discharges</x:v>
      </x:c>
      <x:c r="B4" s="166" t="str">
        <x:v>discharges</x:v>
      </x:c>
      <x:c r="C4" s="166" t="str">
        <x:v>Formal inpatient releases, including deaths and transfers between types of care.</x:v>
      </x:c>
      <x:c r="D4" s="166" t="str"/>
      <x:c r="E4" s="166" t="str"/>
    </x:row>
    <x:row r="5">
      <x:c r="A5" s="166" t="str">
        <x:v>Outpatient visits</x:v>
      </x:c>
      <x:c r="B5" s="166" t="str">
        <x:v>visits</x:v>
      </x:c>
      <x:c r="C5" s="166" t="str">
        <x:v>Hospital outpatient appearances across reported ambulatory and referred services.</x:v>
      </x:c>
      <x:c r="D5" s="166" t="str"/>
      <x:c r="E5" s="166" t="str"/>
    </x:row>
    <x:row r="6">
      <x:c r="A6" s="166" t="str">
        <x:v>Emergency room visits</x:v>
      </x:c>
      <x:c r="B6" s="166" t="str">
        <x:v>visits</x:v>
      </x:c>
      <x:c r="C6" s="166" t="str">
        <x:v>Unscheduled emergency room visits reported during the facility period.</x:v>
      </x:c>
      <x:c r="D6" s="166" t="str"/>
      <x:c r="E6" s="166" t="str"/>
    </x:row>
    <x:row r="7">
      <x:c r="A7" s="166" t="str">
        <x:v>Available-bed occupancy</x:v>
      </x:c>
      <x:c r="B7" s="166" t="str">
        <x:v>percent</x:v>
      </x:c>
      <x:c r="C7" s="166" t="str">
        <x:v>Patient days divided by available bed days.</x:v>
      </x:c>
      <x:c r="D7" s="166" t="str">
        <x:v>DAY_TOT / (BED_AVL × DAY_PER)</x:v>
      </x:c>
      <x:c r="E7" s="166" t="str"/>
    </x:row>
    <x:row r="8">
      <x:c r="A8" s="166" t="str">
        <x:v>Average length of stay</x:v>
      </x:c>
      <x:c r="B8" s="166" t="str">
        <x:v>days</x:v>
      </x:c>
      <x:c r="C8" s="166" t="str">
        <x:v>Approximate inpatient days per discharge, including long-term care.</x:v>
      </x:c>
      <x:c r="D8" s="166" t="str">
        <x:v>DAY_TOT / DIS_TOT</x:v>
      </x:c>
      <x:c r="E8" s="166" t="str"/>
    </x:row>
    <x:row r="9">
      <x:c r="A9" s="166" t="str">
        <x:v>Total operating revenue</x:v>
      </x:c>
      <x:c r="B9" s="166" t="str">
        <x:v>USD</x:v>
      </x:c>
      <x:c r="C9" s="166" t="str">
        <x:v>Net patient revenue plus other operating revenue.</x:v>
      </x:c>
      <x:c r="D9" s="166" t="str">
        <x:v>NET_PT_REV + OTH_OP_REV</x:v>
      </x:c>
      <x:c r="E9" s="166" t="str"/>
    </x:row>
    <x:row r="10">
      <x:c r="A10" s="166" t="str">
        <x:v>Operating expense</x:v>
      </x:c>
      <x:c r="B10" s="166" t="str">
        <x:v>USD</x:v>
      </x:c>
      <x:c r="C10" s="166" t="str">
        <x:v>Costs incurred by operating cost centers; excludes specified nonoperating items.</x:v>
      </x:c>
      <x:c r="D10" s="166" t="str"/>
      <x:c r="E10" s="166" t="str"/>
    </x:row>
    <x:row r="11">
      <x:c r="A11" s="166" t="str">
        <x:v>Net from operations</x:v>
      </x:c>
      <x:c r="B11" s="166" t="str">
        <x:v>USD</x:v>
      </x:c>
      <x:c r="C11" s="166" t="str">
        <x:v>Total operating revenue less total operating expense.</x:v>
      </x:c>
      <x:c r="D11" s="166" t="str"/>
      <x:c r="E11" s="166" t="str"/>
    </x:row>
    <x:row r="12">
      <x:c r="A12" s="166" t="str">
        <x:v>Operating margin</x:v>
      </x:c>
      <x:c r="B12" s="166" t="str">
        <x:v>percent</x:v>
      </x:c>
      <x:c r="C12" s="166" t="str">
        <x:v>Share of operating revenue remaining after operating expenses.</x:v>
      </x:c>
      <x:c r="D12" s="166" t="str">
        <x:v>NET_FRM_OP / total operating revenue</x:v>
      </x:c>
      <x:c r="E12" s="166" t="str"/>
    </x:row>
    <x:row r="13">
      <x:c r="A13" s="166" t="str">
        <x:v>Net income</x:v>
      </x:c>
      <x:c r="B13" s="166" t="str">
        <x:v>USD</x:v>
      </x:c>
      <x:c r="C13" s="166" t="str">
        <x:v>Reported income after operating and nonoperating activity and applicable taxes.</x:v>
      </x:c>
      <x:c r="D13" s="166" t="str"/>
      <x:c r="E13" s="166" t="str"/>
    </x:row>
    <x:row r="14">
      <x:c r="A14" s="166" t="str">
        <x:v>Net income margin</x:v>
      </x:c>
      <x:c r="B14" s="166" t="str">
        <x:v>percent</x:v>
      </x:c>
      <x:c r="C14" s="166" t="str">
        <x:v>Net income divided by operating and nonoperating revenue.</x:v>
      </x:c>
      <x:c r="D14" s="166" t="str">
        <x:v>NET_INCOME / (total operating revenue + NONOP_REV)</x:v>
      </x:c>
      <x:c r="E14" s="166" t="str"/>
    </x:row>
    <x:row r="15">
      <x:c r="A15" s="166" t="str">
        <x:v>Current ratio</x:v>
      </x:c>
      <x:c r="B15" s="166" t="str">
        <x:v>ratio</x:v>
      </x:c>
      <x:c r="C15" s="166" t="str">
        <x:v>Current assets per dollar of current liabilities.</x:v>
      </x:c>
      <x:c r="D15" s="166" t="str">
        <x:v>CUR_ASST / CUR_LIAB</x:v>
      </x:c>
      <x:c r="E15" s="166" t="str"/>
    </x:row>
    <x:row r="16">
      <x:c r="A16" s="166" t="str">
        <x:v>Days in accounts receivable</x:v>
      </x:c>
      <x:c r="B16" s="166" t="str">
        <x:v>days</x:v>
      </x:c>
      <x:c r="C16" s="166" t="str">
        <x:v>Approximate collection period for net accounts receivable.</x:v>
      </x:c>
      <x:c r="D16" s="166" t="str">
        <x:v>ACCTS_REC / (NET_PT_REV / DAY_PER)</x:v>
      </x:c>
      <x:c r="E16" s="166" t="str"/>
    </x:row>
    <x:row r="17">
      <x:c r="A17" s="166" t="str">
        <x:v>Adjusted discharges</x:v>
      </x:c>
      <x:c r="B17" s="166" t="str">
        <x:v>adjusted discharges</x:v>
      </x:c>
      <x:c r="C17" s="166" t="str">
        <x:v>HCAI-style inpatient-equivalent volume that scales discharges for outpatient activity.</x:v>
      </x:c>
      <x:c r="D17" s="166" t="str">
        <x:v>DIS_TOT × (GR_PT_REV / GR_IP_TOT)</x:v>
      </x:c>
      <x:c r="E17" s="166" t="str">
        <x:v>Undefined when gross inpatient revenue is zero or missing.</x:v>
      </x:c>
    </x:row>
    <x:row r="18">
      <x:c r="A18" s="166" t="str">
        <x:v>Operating cost per adjusted discharge</x:v>
      </x:c>
      <x:c r="B18" s="166" t="str">
        <x:v>USD</x:v>
      </x:c>
      <x:c r="C18" s="166" t="str">
        <x:v>Reported operating expense per inpatient-equivalent adjusted discharge using the HCAI adjusted-discharge method.</x:v>
      </x:c>
      <x:c r="D18" s="166" t="str">
        <x:v>TOT_OP_EXP / adjusted discharges</x:v>
      </x:c>
      <x:c r="E18" s="166" t="str"/>
    </x:row>
    <x:row r="19">
      <x:c r="A19" s="166" t="str">
        <x:v>Cash</x:v>
      </x:c>
      <x:c r="B19" s="166" t="str">
        <x:v>USD</x:v>
      </x:c>
      <x:c r="C19" s="166" t="str">
        <x:v>Reported cash balance at the end of the reporting period.</x:v>
      </x:c>
      <x:c r="D19" s="166" t="str"/>
      <x:c r="E19" s="166" t="str">
        <x:v>Not equivalent to days cash on hand; some hospitals report liquidity at a system level.</x:v>
      </x:c>
    </x:row>
    <x:row r="20">
      <x:c r="A20" s="166" t="str">
        <x:v>Assets limited as to use</x:v>
      </x:c>
      <x:c r="B20" s="166" t="str">
        <x:v>USD</x:v>
      </x:c>
      <x:c r="C20" s="166" t="str">
        <x:v>Reported assets whose use is limited by agreement, designation, or other restriction.</x:v>
      </x:c>
      <x:c r="D20" s="166" t="str"/>
      <x:c r="E20" s="166" t="str">
        <x:v>Do not treat all balances as unrestricted operating liquidity.</x:v>
      </x:c>
    </x:row>
    <x:row r="21">
      <x:c r="A21" s="166" t="str">
        <x:v>Investments and other assets</x:v>
      </x:c>
      <x:c r="B21" s="166" t="str">
        <x:v>USD</x:v>
      </x:c>
      <x:c r="C21" s="166" t="str">
        <x:v>Reported investments and other noncurrent assets.</x:v>
      </x:c>
      <x:c r="D21" s="166" t="str"/>
      <x:c r="E21" s="166" t="str">
        <x:v>The selected field may include assets that are not liquid or available for operations.</x:v>
      </x:c>
    </x:row>
    <x:row r="22">
      <x:c r="A22" s="166" t="str">
        <x:v>Cash to annual operating expense</x:v>
      </x:c>
      <x:c r="B22" s="166" t="str">
        <x:v>percent</x:v>
      </x:c>
      <x:c r="C22" s="166" t="str">
        <x:v>Cash balance as a share of annual operating expense.</x:v>
      </x:c>
      <x:c r="D22" s="166" t="str">
        <x:v>CASH / TOT_OP_EXP</x:v>
      </x:c>
      <x:c r="E22" s="166" t="str">
        <x:v>A simple liquidity indicator, not HCAI days cash on hand.</x:v>
      </x:c>
    </x:row>
    <x:row r="23">
      <x:c r="A23" s="166" t="str">
        <x:v>Reported reserve assets</x:v>
      </x:c>
      <x:c r="B23" s="166" t="str">
        <x:v>USD</x:v>
      </x:c>
      <x:c r="C23" s="166" t="str">
        <x:v>A reproducible annual balance-sheet screen combining reported cash and assets limited as to use.</x:v>
      </x:c>
      <x:c r="D23" s="166" t="str">
        <x:v>CASH + ASST_LIMTD</x:v>
      </x:c>
      <x:c r="E23" s="166" t="str">
        <x:v>This is not unrestricted liquidity. ASST_LIMTD can include board-designated, trustee-held, or otherwise limited assets; INV_OTH is excluded because it also contains nonliquid other assets.</x:v>
      </x:c>
    </x:row>
    <x:row r="24">
      <x:c r="A24" s="166" t="str">
        <x:v>Reported reserve days</x:v>
      </x:c>
      <x:c r="B24" s="166" t="str">
        <x:v>days</x:v>
      </x:c>
      <x:c r="C24" s="166" t="str">
        <x:v>Reported reserve assets divided by average daily cash operating expense for the facility's actual reporting period.</x:v>
      </x:c>
      <x:c r="D24" s="166" t="str">
        <x:v>(CASH + ASST_LIMTD) / ((TOT_OP_EXP - EXP_DEPRE) / DAY_PER)</x:v>
      </x:c>
      <x:c r="E24" s="166" t="str">
        <x:v>A balance-sheet exposure screen, not unrestricted days cash on hand and not directly comparable with rating-agency or system-level liquidity measures.</x:v>
      </x:c>
    </x:row>
    <x:row r="25">
      <x:c r="A25" s="166" t="str">
        <x:v>Payer revenue less allocated operating expense</x:v>
      </x:c>
      <x:c r="B25" s="166" t="str">
        <x:v>USD</x:v>
      </x:c>
      <x:c r="C25" s="166" t="str">
        <x:v>Net patient revenue minus HCAI-allocated operating expense for each broad payer group.</x:v>
      </x:c>
      <x:c r="D25" s="166" t="str">
        <x:v>NETRV payer fields − allocated payer expense fields</x:v>
      </x:c>
      <x:c r="E25" s="166" t="str">
        <x:v>An accounting allocation, not a negotiated-price or causal profitability measure.</x:v>
      </x:c>
    </x:row>
    <x:row r="26">
      <x:c r="A26" s="166" t="str">
        <x:v>Hospital FTEs</x:v>
      </x:c>
      <x:c r="B26" s="166" t="str">
        <x:v>FTE</x:v>
      </x:c>
      <x:c r="C26" s="166" t="str">
        <x:v>Reported hospital full-time-equivalent workforce.</x:v>
      </x:c>
      <x:c r="D26" s="166" t="str"/>
      <x:c r="E26" s="166" t="str"/>
    </x:row>
  </x:sheetData>
  <x:pageMargins left="0.7" right="0.7" top="0.75" bottom="0.75" header="0.3" footer="0.3"/>
</x:worksheet>
</file>